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1.Смета.и.Акт" sheetId="1" r:id="rId1"/>
    <sheet name="Source" sheetId="2" state="hidden" r:id="rId2"/>
    <sheet name="SourceObSm" sheetId="3" state="hidden" r:id="rId3"/>
    <sheet name="SmtRes" sheetId="4" state="hidden" r:id="rId4"/>
    <sheet name="EtalonRes" sheetId="5" state="hidden" r:id="rId5"/>
  </sheets>
  <definedNames>
    <definedName name="_xlnm.Print_Titles" localSheetId="0">'1.Смета.и.Акт'!$45:$45</definedName>
    <definedName name="_xlnm.Print_Area" localSheetId="0">'1.Смета.и.Акт'!$A$1:$M$251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8"/>
            <rFont val="Tahoma"/>
            <family val="2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8"/>
            <rFont val="Tahoma"/>
            <family val="2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8"/>
            <rFont val="Tahoma"/>
            <family val="2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8"/>
            <rFont val="Tahoma"/>
            <family val="2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8"/>
            <rFont val="Tahoma"/>
            <family val="2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8"/>
            <rFont val="Tahoma"/>
            <family val="2"/>
          </rPr>
          <t>Не заполнены Параметры Объекта -&gt; Наименования -&gt; Шифр</t>
        </r>
      </text>
    </comment>
    <comment ref="L13" authorId="0">
      <text>
        <r>
          <rPr>
            <sz val="8"/>
            <rFont val="Tahoma"/>
            <family val="2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8"/>
            <rFont val="Tahoma"/>
            <family val="2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8"/>
            <rFont val="Tahoma"/>
            <family val="2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8"/>
            <rFont val="Tahoma"/>
            <family val="2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8"/>
            <rFont val="Tahoma"/>
            <family val="2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8"/>
            <rFont val="Tahoma"/>
            <family val="2"/>
          </rPr>
          <t>Не заполнены Параметры Акта -&gt; Дата утверждения</t>
        </r>
      </text>
    </comment>
    <comment ref="C30" authorId="0">
      <text>
        <r>
          <rPr>
            <sz val="8"/>
            <rFont val="Tahoma"/>
            <family val="2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8"/>
            <rFont val="Tahoma"/>
            <family val="2"/>
          </rPr>
          <t>Не заполнены Параметры Объекта -&gt; Наименования -&gt; Шифр</t>
        </r>
      </text>
    </comment>
    <comment ref="C249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Проверил -&gt; Должность</t>
        </r>
      </text>
    </comment>
    <comment ref="I249" authorId="0">
      <text>
        <r>
          <rPr>
            <sz val="8"/>
            <rFont val="Tahoma"/>
            <family val="2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<sst xmlns="http://schemas.openxmlformats.org/spreadsheetml/2006/main" count="10246" uniqueCount="719">
  <si>
    <t>Smeta.RU  (495) 974-1589</t>
  </si>
  <si>
    <t>_PS_</t>
  </si>
  <si>
    <t>Smeta.RU</t>
  </si>
  <si>
    <t/>
  </si>
  <si>
    <t>Новый объект</t>
  </si>
  <si>
    <t>ул. Дмитриева, д.1, 2</t>
  </si>
  <si>
    <t>Сметные нормы списания</t>
  </si>
  <si>
    <t>Коды ценников</t>
  </si>
  <si>
    <t>ТЕР  2001 года Орловская обл. (редакция 2014 г.) (Текущий ремонт)</t>
  </si>
  <si>
    <t>Версия 8.0.0.30 от 22.01.2015 г. Типовой расчет (ТЕКУЩИЙ РЕМОНТ) © ООО НТЦ «АиВТ» г.Орел</t>
  </si>
  <si>
    <t>ТСНБ ТЕР-2001 Орловской области (редакция 2014 г. от 2014.10.06)</t>
  </si>
  <si>
    <t>Поправки для базы 2001 года (ред. 2014 года) от 2015.12.28</t>
  </si>
  <si>
    <t>Новая локальная смета</t>
  </si>
  <si>
    <t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t>
  </si>
  <si>
    <t>Новый раздел</t>
  </si>
  <si>
    <t>Оборудование автомобильной стоянки</t>
  </si>
  <si>
    <t>1</t>
  </si>
  <si>
    <t>01-01-003-14</t>
  </si>
  <si>
    <t>Разработка грунта в отвал экскаваторами «драглайн» или «обратная лопата» с ковшом вместимостью 0,5 (0,5-0,63) м3, группа грунтов 2</t>
  </si>
  <si>
    <t>1000 м3 грунта</t>
  </si>
  <si>
    <t>01-01-003-14 ТЕР-57 (ред.2014)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</si>
  <si>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</si>
  <si>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</si>
  <si>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</si>
  <si>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</t>
  </si>
  <si>
    <t>*0,75</t>
  </si>
  <si>
    <t>2</t>
  </si>
  <si>
    <t>01-02-057-2</t>
  </si>
  <si>
    <t>Разработка грунта вручную в траншеях глубиной до 2 м без креплений с откосами, группа грунтов 2</t>
  </si>
  <si>
    <t>100 м3 грунта</t>
  </si>
  <si>
    <t>01-02-057-2 ТЕР-57 (ред.2014)</t>
  </si>
  <si>
    <t>Поправка: Прил. 1.12, п.3.187.  Наименование: Доработка вручную, зачистка дна и стенок с выкидкой грунта в котлованах и траншеях, разработанных механизированным способом</t>
  </si>
  <si>
    <t>)*1,2</t>
  </si>
  <si>
    <t>Земляные работы, выполняемые  ручным способом</t>
  </si>
  <si>
    <t>Поправка: Прил. 1.12, п.3.187.</t>
  </si>
  <si>
    <t>3</t>
  </si>
  <si>
    <t>01-01-030-1</t>
  </si>
  <si>
    <t>Разработка грунта с перемещением до 10 м бульдозерами мощностью 59 кВт (80 л.с.), группа грунтов 1</t>
  </si>
  <si>
    <t>01-01-030-1 ТЕР-57 (ред.2014)</t>
  </si>
  <si>
    <t>*0,85</t>
  </si>
  <si>
    <t>4</t>
  </si>
  <si>
    <t>01-01-030-9</t>
  </si>
  <si>
    <t>При перемещении грунта на каждые последующие 10 м добавлять к расценке 01-01-030-01 (К=4)</t>
  </si>
  <si>
    <t>01-01-030-9 ТЕР-57 (ред.2014)</t>
  </si>
  <si>
    <t>)*4</t>
  </si>
  <si>
    <t>5</t>
  </si>
  <si>
    <t>27-02-010-2</t>
  </si>
  <si>
    <t>Установка бортовых камней бетонных при других видах покрытий</t>
  </si>
  <si>
    <t>100 м бортового камня</t>
  </si>
  <si>
    <t>27-02-010-2 ТЕР-57 (ред.2014)</t>
  </si>
  <si>
    <t>Автомобильные дороги</t>
  </si>
  <si>
    <t>ФЕР-27</t>
  </si>
  <si>
    <t>5,1</t>
  </si>
  <si>
    <t>403-8021</t>
  </si>
  <si>
    <t>Камни бортовые БР 100.30.15 /бетон В30 (М400), объем 0,043 м3/ (ГОСТ 6665-91)</t>
  </si>
  <si>
    <t>шт.</t>
  </si>
  <si>
    <t>403-8021 ТССЦ-57 (ред.2014)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</si>
  <si>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</si>
  <si>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</si>
  <si>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</si>
  <si>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6</t>
  </si>
  <si>
    <t>27-04-001-1</t>
  </si>
  <si>
    <t>Устройство подстилающих и выравнивающих слоев оснований из песка (т.150мм)</t>
  </si>
  <si>
    <t>100 м3 материала основания (в плотном теле)</t>
  </si>
  <si>
    <t>27-04-001-1 ТЕР-57 (ред.2014)</t>
  </si>
  <si>
    <t>6,1</t>
  </si>
  <si>
    <t>408-0122</t>
  </si>
  <si>
    <t>Песок природный для строительных работ средний</t>
  </si>
  <si>
    <t>м3</t>
  </si>
  <si>
    <t>408-0122 ТССЦ-57 (ред.2014)</t>
  </si>
  <si>
    <t>7</t>
  </si>
  <si>
    <t>27-04-006-1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</si>
  <si>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t>
  </si>
  <si>
    <t>1000 м2 основания</t>
  </si>
  <si>
    <t>27-04-006-1 ТЕР-57 (ред.2014)</t>
  </si>
  <si>
    <t>8</t>
  </si>
  <si>
    <t>27-06-026-1</t>
  </si>
  <si>
    <t>Розлив вяжущих материалов</t>
  </si>
  <si>
    <t>1 Т</t>
  </si>
  <si>
    <t>27-06-026-1 ТЕР-57 (ред.2014)</t>
  </si>
  <si>
    <t>8,1</t>
  </si>
  <si>
    <t>101-1561</t>
  </si>
  <si>
    <t>Битумы нефтяные дорожные жидкие, класс МГ, СГ</t>
  </si>
  <si>
    <t>т</t>
  </si>
  <si>
    <t>101-1561 ТССЦ-57 (ред.2014)</t>
  </si>
  <si>
    <t>8,2</t>
  </si>
  <si>
    <t>101-1556</t>
  </si>
  <si>
    <t>Битумы нефтяные дорожные марки БНД-60/90, БНД 90/130</t>
  </si>
  <si>
    <t>101-1556 ТССЦ-57 (ред.2014)</t>
  </si>
  <si>
    <t>9</t>
  </si>
  <si>
    <t>27-06-020-5</t>
  </si>
  <si>
    <t>Устройство покрытия толщиной 4 см из горячих асфальтобетонных смесей плотных песчаных типа ГД, плотность каменных материалов 2,5-2,9-3 т/м3</t>
  </si>
  <si>
    <t>1000 м2 покрытия</t>
  </si>
  <si>
    <t>27-06-020-5 ТЕР-57 (ред.2014)</t>
  </si>
  <si>
    <t>10</t>
  </si>
  <si>
    <t>27-06-021-5</t>
  </si>
  <si>
    <t>На каждые 0,5 см изменения толщины покрытия добавлять или исключать к расценке 27-06-020-05  (К=2, до общей толщины слоя 5см)</t>
  </si>
  <si>
    <t>27-06-021-5 ТЕР-57 (ред.2014)</t>
  </si>
  <si>
    <t>)*2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</si>
  <si>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</si>
  <si>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</si>
  <si>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</si>
  <si>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</si>
  <si>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</si>
  <si>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</si>
  <si>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</si>
  <si>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</si>
  <si>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</si>
  <si>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</si>
  <si>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</si>
  <si>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</si>
  <si>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</si>
  <si>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</si>
  <si>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</si>
  <si>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</si>
  <si>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</si>
  <si>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</si>
  <si>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</si>
  <si>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</si>
  <si>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</si>
  <si>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</si>
  <si>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</si>
  <si>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</si>
  <si>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</si>
  <si>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</si>
  <si>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</si>
  <si>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</si>
  <si>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</si>
  <si>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</si>
  <si>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</si>
  <si>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</si>
  <si>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</si>
  <si>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</si>
  <si>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</si>
  <si>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</si>
  <si>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</si>
  <si>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</si>
  <si>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</si>
  <si>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</si>
  <si>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</si>
  <si>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</si>
  <si>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</si>
  <si>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</si>
  <si>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</si>
  <si>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</si>
  <si>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Ремонт проезжей части и пешеходных дорожек</t>
  </si>
  <si>
    <t>11</t>
  </si>
  <si>
    <t>12</t>
  </si>
  <si>
    <t>12,1</t>
  </si>
  <si>
    <t>13</t>
  </si>
  <si>
    <t>13,1</t>
  </si>
  <si>
    <t>401-0006</t>
  </si>
  <si>
    <t>Бетон тяжелый, класс В15 (М200)</t>
  </si>
  <si>
    <t>401-0006 ТССЦ-57 (ред.2014)</t>
  </si>
  <si>
    <t>13,2</t>
  </si>
  <si>
    <t>402-0004</t>
  </si>
  <si>
    <t>Раствор готовый кладочный цементный марки 100</t>
  </si>
  <si>
    <t>402-0004 ТССЦ-57 (ред.2014)</t>
  </si>
  <si>
    <t>13,3</t>
  </si>
  <si>
    <t>13,4</t>
  </si>
  <si>
    <t>13,5</t>
  </si>
  <si>
    <t>403-8023</t>
  </si>
  <si>
    <t>Камни бортовые БР 100.20.8 /бетон В22,5 (М300), объем 0,016 м3/ (ГОСТ 6665-91)</t>
  </si>
  <si>
    <t>403-8023 ТССЦ-57 (ред.2014)</t>
  </si>
  <si>
    <t>14</t>
  </si>
  <si>
    <t>01-02-061-1</t>
  </si>
  <si>
    <t>Засыпка вручную траншей, пазух котлованов и ям, группа грунтов 1</t>
  </si>
  <si>
    <t>01-02-061-1 ТЕР-57 (ред.2014)</t>
  </si>
  <si>
    <t>15</t>
  </si>
  <si>
    <t>27-07-002-1</t>
  </si>
  <si>
    <t>Устройство оснований толщиной 12 см под тротуары из кирпичного или известнякового щебня</t>
  </si>
  <si>
    <t>100 м2 дорожек и тротуаров</t>
  </si>
  <si>
    <t>27-07-002-1 ТЕР-57 (ред.2014)</t>
  </si>
  <si>
    <t>16</t>
  </si>
  <si>
    <t>27-07-001-1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</si>
  <si>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</si>
  <si>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 покрытия</t>
  </si>
  <si>
    <t>27-07-001-1 ТЕР-57 (ред.2014)</t>
  </si>
  <si>
    <t>16,1</t>
  </si>
  <si>
    <t>410-0054</t>
  </si>
  <si>
    <t>Асфальт литой для покрытий тротуаров тип II (жесткий)</t>
  </si>
  <si>
    <t>410-0054 ТССЦ-57 (ред.2014)</t>
  </si>
  <si>
    <t>16,2</t>
  </si>
  <si>
    <t>410-0008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</si>
  <si>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t>
  </si>
  <si>
    <t>410-0008 ТССЦ-57 (ред.2014)</t>
  </si>
  <si>
    <t>17</t>
  </si>
  <si>
    <t>27-07-001-2</t>
  </si>
  <si>
    <t>На каждые 0,5 см изменения толщины покрытия добавлять к расценке 27-07-001-01 (К=2 до общей толщины слоя 4см)</t>
  </si>
  <si>
    <t>27-07-001-2 ТЕР-57 (ред.2014)</t>
  </si>
  <si>
    <t>17,1</t>
  </si>
  <si>
    <t>17,2</t>
  </si>
  <si>
    <t>Уличное освещение</t>
  </si>
  <si>
    <t>18</t>
  </si>
  <si>
    <t>67-4-3</t>
  </si>
  <si>
    <t>Демонтаж светильников с лампами накаливания</t>
  </si>
  <si>
    <t>100 шт.</t>
  </si>
  <si>
    <t>67-4-3 ТЕРр-57 (ред.2014)</t>
  </si>
  <si>
    <t>Ремонтно-строительные работы</t>
  </si>
  <si>
    <t>Электромонтажные работы</t>
  </si>
  <si>
    <t>ФЕРр-67</t>
  </si>
  <si>
    <t>*0,9</t>
  </si>
  <si>
    <t>19</t>
  </si>
  <si>
    <t>67-4-1</t>
  </si>
  <si>
    <t>Демонтаж выключателей, розеток</t>
  </si>
  <si>
    <t>67-4-1 ТЕРр-57 (ред.2014)</t>
  </si>
  <si>
    <t>20</t>
  </si>
  <si>
    <t>м08-10-010-1</t>
  </si>
  <si>
    <t>Прокладка труб гофрированных ПВХ для защиты проводов и кабелей</t>
  </si>
  <si>
    <t>100 м</t>
  </si>
  <si>
    <t>м08-10-010-1 ТЕРм-57 (ред.2014)</t>
  </si>
  <si>
    <t>Монтажные работы</t>
  </si>
  <si>
    <t>Электромонтажные работы для горонорудных выработок (ФЕРм-08, отдел 05,)</t>
  </si>
  <si>
    <t>ФЕРм-08</t>
  </si>
  <si>
    <t>20,1</t>
  </si>
  <si>
    <t>103-1178</t>
  </si>
  <si>
    <t>Клипса для крепежа гофротрубы, диаметром 32 мм (диаметром 20мм)</t>
  </si>
  <si>
    <t>103-1178 ТССЦ-57 (ред.2014) (ПРИМ.)</t>
  </si>
  <si>
    <t>20,2</t>
  </si>
  <si>
    <t>103-2404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</si>
  <si>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20 мм</t>
  </si>
  <si>
    <t>м</t>
  </si>
  <si>
    <t>103-2404 ТССЦ-57 (ред.2014)</t>
  </si>
  <si>
    <t>21</t>
  </si>
  <si>
    <t>м08-02-412-3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</si>
  <si>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</si>
  <si>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м08-02-412-3 ТЕРм-57 (ред.2014)</t>
  </si>
  <si>
    <t>Электромонтажные работы  (ФЕРм-08, отдел 01-03)</t>
  </si>
  <si>
    <t>21,1</t>
  </si>
  <si>
    <t>501-8659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</si>
  <si>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напряжением 1,0 кВ, с числом жил - 3 и сечением 2,5 мм2</t>
  </si>
  <si>
    <t>1000 м</t>
  </si>
  <si>
    <t>501-8659 ТССЦ-57 (ред.2014)</t>
  </si>
  <si>
    <t>1000 М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</si>
  <si>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</si>
  <si>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</si>
  <si>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</si>
  <si>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22</t>
  </si>
  <si>
    <t>м08-03-591-1</t>
  </si>
  <si>
    <t>Выключатель одноклавишный неутопленного типа при открытой проводке (Установка выключателя)</t>
  </si>
  <si>
    <t>м08-03-591-1 ТЕРм-57 (ред.2014)</t>
  </si>
  <si>
    <t>22,1</t>
  </si>
  <si>
    <t>509-4585</t>
  </si>
  <si>
    <t>Выключатель одноклавишный для открытой проводки серии "Прима", марка А16-051, цвет белый</t>
  </si>
  <si>
    <t>509-4585 ТССЦ-57 (ред.2014)</t>
  </si>
  <si>
    <t>23</t>
  </si>
  <si>
    <t>м08-02-369-2</t>
  </si>
  <si>
    <t>Светильник, устанавливаемый вне зданий с лампами люминесцентными (Установка светильника)</t>
  </si>
  <si>
    <t>1  ШТ.</t>
  </si>
  <si>
    <t>м08-02-369-2 ТЕРм-57 (ред.2014)</t>
  </si>
  <si>
    <t>23,1</t>
  </si>
  <si>
    <t>По прайсу</t>
  </si>
  <si>
    <t>Светильник светодиодный круглый 12W 4000К 870лм IP65 Белый Navigator NBL-PR1</t>
  </si>
  <si>
    <t>Строка добавленная вручную</t>
  </si>
  <si>
    <t>По умолчанию</t>
  </si>
  <si>
    <t>[525,1 / 1,18 /  6,42]</t>
  </si>
  <si>
    <t>23,2</t>
  </si>
  <si>
    <t>509-1685</t>
  </si>
  <si>
    <t>Лампа энергосберегающая TOSHIBA 11W/3U E27 (Лампа светодиодная)</t>
  </si>
  <si>
    <t>509-1685 ТССЦ-57 (ред.2014) (ПРИМ.)</t>
  </si>
  <si>
    <t>24</t>
  </si>
  <si>
    <t>м08-03-575-1</t>
  </si>
  <si>
    <t>Прибор или аппарат (Установка датчика движения)</t>
  </si>
  <si>
    <t>м08-03-575-1 ТЕРм-57 (ред.2014)</t>
  </si>
  <si>
    <t>24,1</t>
  </si>
  <si>
    <t>Уличный датчик движения Theben, угол 180°, настенный, IP55</t>
  </si>
  <si>
    <t>[2 314 / 1,18 /  6,42]</t>
  </si>
  <si>
    <t>Малые архитектурные формы</t>
  </si>
  <si>
    <t>Скамья уличная</t>
  </si>
  <si>
    <t>25</t>
  </si>
  <si>
    <t>01-02-058-2</t>
  </si>
  <si>
    <t>Копание ям вручную без креплений для стоек и столбов без откосов глубиной до 0,7 м, группа грунтов 2</t>
  </si>
  <si>
    <t>01-02-058-2 ТЕР-57 (ред.2014)</t>
  </si>
  <si>
    <t>26</t>
  </si>
  <si>
    <t>06-01-001-13</t>
  </si>
  <si>
    <t>Устройство фундаментов-столбов бетонных</t>
  </si>
  <si>
    <t>100 м3 бетона, бутобетона и железобетона в деле</t>
  </si>
  <si>
    <t>06-01-001-13 ТЕР-57 (ред.2014)</t>
  </si>
  <si>
    <t>Монолитные бетонные и железобетонные конструкции в промышленном строительстве</t>
  </si>
  <si>
    <t>ФЕР-06</t>
  </si>
  <si>
    <t>26,1</t>
  </si>
  <si>
    <t>401-0023</t>
  </si>
  <si>
    <t>Бетон тяжелый, крупность заполнителя более 40 мм, класс В7,5 (М 100)</t>
  </si>
  <si>
    <t>401-0023 ТССЦ-57 (ред.2014)</t>
  </si>
  <si>
    <t>26,2</t>
  </si>
  <si>
    <t>401-0066</t>
  </si>
  <si>
    <t>Бетон тяжелый, крупность заполнителя 20 мм, класс В15 (М200)</t>
  </si>
  <si>
    <t>401-0066 ТССЦ-57 (ред.2014)</t>
  </si>
  <si>
    <t>27</t>
  </si>
  <si>
    <t>10-01-059-1</t>
  </si>
  <si>
    <t>Установка столов, шкафов под мойки, холодильных шкафов и др. (Установка скамьи уличной)</t>
  </si>
  <si>
    <t>100 шт. изделий</t>
  </si>
  <si>
    <t>10-01-059-1 ТЕР-57 (ред.2014) (ПРИМ.)</t>
  </si>
  <si>
    <t>*0</t>
  </si>
  <si>
    <t>Деревянные конструкции</t>
  </si>
  <si>
    <t>ФЕР-10</t>
  </si>
  <si>
    <t>27,1</t>
  </si>
  <si>
    <t>116-0083</t>
  </si>
  <si>
    <t>Скамья бульварная со спинкой и без подлокотников БС-4 (Скамейка уличная 730х480х1900мм)</t>
  </si>
  <si>
    <t>116-0083 ТССЦ-57 (ред.2014)</t>
  </si>
  <si>
    <t>Урна</t>
  </si>
  <si>
    <t>28</t>
  </si>
  <si>
    <t>29</t>
  </si>
  <si>
    <t>29,1</t>
  </si>
  <si>
    <t>29,2</t>
  </si>
  <si>
    <t>30</t>
  </si>
  <si>
    <t>Установка столов, шкафов под мойки, холодильных шкафов и др. (Установка урны)</t>
  </si>
  <si>
    <t>30,1</t>
  </si>
  <si>
    <t>116-0091</t>
  </si>
  <si>
    <t>Урна железобетонная прямоугольная с фактурной отделкой (Урна для мусора 380х400х830)</t>
  </si>
  <si>
    <t>116-0091 ТССЦ-57 (ред.2014)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</si>
  <si>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</si>
  <si>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</si>
  <si>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</si>
  <si>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</si>
  <si>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</si>
  <si>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</si>
  <si>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</si>
  <si>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</si>
  <si>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</si>
  <si>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</si>
  <si>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</si>
  <si>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</si>
  <si>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</si>
  <si>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</si>
  <si>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</si>
  <si>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</si>
  <si>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</si>
  <si>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</si>
  <si>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</si>
  <si>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</si>
  <si>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</si>
  <si>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</si>
  <si>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</si>
  <si>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</si>
  <si>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</si>
  <si>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</si>
  <si>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</si>
  <si>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</si>
  <si>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</si>
  <si>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</si>
  <si>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</si>
  <si>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</si>
  <si>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</si>
  <si>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</si>
  <si>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</si>
  <si>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</si>
  <si>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</si>
  <si>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</si>
  <si>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</si>
  <si>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</si>
  <si>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</si>
  <si>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</si>
  <si>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</si>
  <si>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</si>
  <si>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</si>
  <si>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</si>
  <si>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</si>
  <si>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</si>
  <si>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</si>
  <si>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</si>
  <si>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</si>
  <si>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</si>
  <si>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</si>
  <si>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</si>
  <si>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</si>
  <si>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</si>
  <si>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</si>
  <si>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</si>
  <si>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</si>
  <si>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</si>
  <si>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II квартал 2017 г.</t>
  </si>
  <si>
    <t>Индексы за итогом</t>
  </si>
  <si>
    <t>_OBSM_</t>
  </si>
  <si>
    <t>1-1020-2014-57</t>
  </si>
  <si>
    <t>Рабочий строитель среднего разряда 2</t>
  </si>
  <si>
    <t>чел.-ч</t>
  </si>
  <si>
    <t>Затраты труда машинистов</t>
  </si>
  <si>
    <t>чел.час</t>
  </si>
  <si>
    <t>060247</t>
  </si>
  <si>
    <t>060247 ТСЭМ-57 (ред.2014)</t>
  </si>
  <si>
    <t>Экскаваторы одноковшовые дизельные на гусеничном ходу при работе на других видах строительства 0,5 м3</t>
  </si>
  <si>
    <t>маш.-ч</t>
  </si>
  <si>
    <t>070148</t>
  </si>
  <si>
    <t>070148 ТСЭМ-57 (ред.2014)</t>
  </si>
  <si>
    <t>Бульдозеры при работе на других видах строительства 59 кВт (80 л.с.)</t>
  </si>
  <si>
    <t>1-1029-2014-57</t>
  </si>
  <si>
    <t>Рабочий строитель среднего разряда 2,9</t>
  </si>
  <si>
    <t>021141</t>
  </si>
  <si>
    <t>021141 ТСЭМ-57 (ред.2014)</t>
  </si>
  <si>
    <t>Краны на автомобильном ходу при работе на других видах строительства 10 т</t>
  </si>
  <si>
    <t>400001</t>
  </si>
  <si>
    <t>400001 ТСЭМ-57 (ред.2014)</t>
  </si>
  <si>
    <t>Автомобили бортовые, грузоподъемность до 5 т</t>
  </si>
  <si>
    <t>101-1805</t>
  </si>
  <si>
    <t>101-1805 ТССЦ-57 (ред.2014)</t>
  </si>
  <si>
    <t>Гвозди строительные</t>
  </si>
  <si>
    <t>102-0038</t>
  </si>
  <si>
    <t>102-0038 ТССЦ-57 (ред.2014)</t>
  </si>
  <si>
    <t>Брусья необрезные хвойных пород длиной 4-6,5 м, все ширины, толщиной 100, 125 мм, IV сорта</t>
  </si>
  <si>
    <t>1-1023-2014-57</t>
  </si>
  <si>
    <t>Рабочий строитель среднего разряда 2,3</t>
  </si>
  <si>
    <t>030101</t>
  </si>
  <si>
    <t>030101 ТСЭМ-57 (ред.2014)</t>
  </si>
  <si>
    <t>Автопогрузчики 5 т</t>
  </si>
  <si>
    <t>120202</t>
  </si>
  <si>
    <t>120202 ТСЭМ-57 (ред.2014)</t>
  </si>
  <si>
    <t>Автогрейдеры среднего типа 99 кВт (135 л.с.)</t>
  </si>
  <si>
    <t>120911</t>
  </si>
  <si>
    <t>120911 ТСЭМ-57 (ред.2014)</t>
  </si>
  <si>
    <t>Катки на пневмоколесном ходу 30 т</t>
  </si>
  <si>
    <t>121601</t>
  </si>
  <si>
    <t>121601 ТСЭМ-57 (ред.2014)</t>
  </si>
  <si>
    <t>Машины поливомоечные 6000 л</t>
  </si>
  <si>
    <t>411-0001</t>
  </si>
  <si>
    <t>411-0001 ТССЦ-57 (ред.2014)</t>
  </si>
  <si>
    <t>Вода</t>
  </si>
  <si>
    <t>1-1025-2014-57</t>
  </si>
  <si>
    <t>Рабочий строитель среднего разряда 2,5</t>
  </si>
  <si>
    <t>070149</t>
  </si>
  <si>
    <t>070149 ТСЭМ-57 (ред.2014)</t>
  </si>
  <si>
    <t>Бульдозеры при работе на других видах строительства 79 кВт (108 л.с.)</t>
  </si>
  <si>
    <t>120906</t>
  </si>
  <si>
    <t>120906 ТСЭМ-57 (ред.2014)</t>
  </si>
  <si>
    <t>Катки дорожные самоходные гладкие 8 т</t>
  </si>
  <si>
    <t>120907</t>
  </si>
  <si>
    <t>120907 ТСЭМ-57 (ред.2014)</t>
  </si>
  <si>
    <t>Катки дорожные самоходные гладкие 13 т</t>
  </si>
  <si>
    <t>121803</t>
  </si>
  <si>
    <t>121803 ТСЭМ-57 (ред.2014)</t>
  </si>
  <si>
    <t>Распределители каменной мелочи</t>
  </si>
  <si>
    <t>408-0014</t>
  </si>
  <si>
    <t>408-0014 ТССЦ-57 (ред.2014)</t>
  </si>
  <si>
    <t>Щебень из природного камня для строительных работ марка 800, фракция 10-20 мм</t>
  </si>
  <si>
    <t>408-0016</t>
  </si>
  <si>
    <t>408-0016 ТССЦ-57 (ред.2014)</t>
  </si>
  <si>
    <t>Щебень из природного камня для строительных работ марка 800, фракция 40-70 мм</t>
  </si>
  <si>
    <t>120101</t>
  </si>
  <si>
    <t>120101 ТСЭМ-57 (ред.2014)</t>
  </si>
  <si>
    <t>Автогудронаторы 3500 л</t>
  </si>
  <si>
    <t>1-1040-2014-57</t>
  </si>
  <si>
    <t>Рабочий строитель среднего разряда 4</t>
  </si>
  <si>
    <t>120500</t>
  </si>
  <si>
    <t>120500 ТСЭМ-57 (ред.2014)</t>
  </si>
  <si>
    <t>Гудронаторы ручные</t>
  </si>
  <si>
    <t>122000</t>
  </si>
  <si>
    <t>122000 ТСЭМ-57 (ред.2014)</t>
  </si>
  <si>
    <t>Укладчики асфальтобетона</t>
  </si>
  <si>
    <t>101-0782</t>
  </si>
  <si>
    <t>101-0782 ТССЦ-57 (ред.2014)</t>
  </si>
  <si>
    <t>Поковки из квадратных заготовок, масса 1,8 кг</t>
  </si>
  <si>
    <t>102-0025</t>
  </si>
  <si>
    <t>102-0025 ТССЦ-57 (ред.2014)</t>
  </si>
  <si>
    <t>Бруски обрезные хвойных пород длиной 4-6,5 м, шириной 75-150 мм, толщиной 40-75 мм, III сорта</t>
  </si>
  <si>
    <t>1-1015-2014-57</t>
  </si>
  <si>
    <t>Рабочий строитель среднего разряда 1,5</t>
  </si>
  <si>
    <t>408-0391</t>
  </si>
  <si>
    <t>408-0391 ТССЦ-57 (ред.2014)</t>
  </si>
  <si>
    <t>Щебень известняковый для строительных работ марки 600 фракции 5-10 мм</t>
  </si>
  <si>
    <t>1-1037-2014-57</t>
  </si>
  <si>
    <t>Рабочий строитель среднего разряда 3,7</t>
  </si>
  <si>
    <t>122801</t>
  </si>
  <si>
    <t>122801 ТСЭМ-57 (ред.2014)</t>
  </si>
  <si>
    <t>Виброплита с двигателем внутреннего сгорания</t>
  </si>
  <si>
    <t>030954</t>
  </si>
  <si>
    <t>030954 ТСЭМ-57 (ред.2014)</t>
  </si>
  <si>
    <t>Подъемники грузоподъемностью до 500 кг одномачтовые, высота подъема 45 м</t>
  </si>
  <si>
    <t>1-2036-2014-57</t>
  </si>
  <si>
    <t>Рабочий монтажник среднего разряда 3,6</t>
  </si>
  <si>
    <t>134041</t>
  </si>
  <si>
    <t>134041 ТСЭМ-57 (ред.2014)</t>
  </si>
  <si>
    <t>Шуруповерт</t>
  </si>
  <si>
    <t>331454</t>
  </si>
  <si>
    <t>331454 ТСЭМ-57 (ред.2014)</t>
  </si>
  <si>
    <t>Перфоратор электрический мощностью 1,5 кВт, энергией удара до 18 Дж</t>
  </si>
  <si>
    <t>101-2590</t>
  </si>
  <si>
    <t>101-2590 ТССЦ-57 (ред.2014)</t>
  </si>
  <si>
    <t>Дюбель с шурупом 6/35 мм</t>
  </si>
  <si>
    <t>999-9950</t>
  </si>
  <si>
    <t>999-9950 ТССЦ-57 (ред.2014)</t>
  </si>
  <si>
    <t>Вспомогательные ненормируемые материалы (2% от ОЗП)</t>
  </si>
  <si>
    <t>РУБ</t>
  </si>
  <si>
    <t>1-2038-2014-57</t>
  </si>
  <si>
    <t>Рабочий монтажник среднего разряда 3,8</t>
  </si>
  <si>
    <t>021102</t>
  </si>
  <si>
    <t>021102 ТСЭМ-57 (ред.2014)</t>
  </si>
  <si>
    <t>Краны на автомобильном ходу при работе на монтаже технологического оборудования 10 т</t>
  </si>
  <si>
    <t>101-1764</t>
  </si>
  <si>
    <t>101-1764 ТССЦ-57 (ред.2014)</t>
  </si>
  <si>
    <t>Тальк молотый, сорт I</t>
  </si>
  <si>
    <t>101-2143</t>
  </si>
  <si>
    <t>101-2143 ТССЦ-57 (ред.2014)</t>
  </si>
  <si>
    <t>Краска</t>
  </si>
  <si>
    <t>кг</t>
  </si>
  <si>
    <t>101-2499</t>
  </si>
  <si>
    <t>101-2499 ТССЦ-57 (ред.2014)</t>
  </si>
  <si>
    <t>Лента изоляционная прорезиненная односторонняя ширина 20 мм, толщина 0,25-0,35 мм</t>
  </si>
  <si>
    <t>509-1654</t>
  </si>
  <si>
    <t>509-1654 ТССЦ-57 (ред.2014)</t>
  </si>
  <si>
    <t>Гильза кабельная медная ГМ 16</t>
  </si>
  <si>
    <t>509-1711</t>
  </si>
  <si>
    <t>509-1711 ТССЦ-57 (ред.2014)</t>
  </si>
  <si>
    <t>Втулки В28</t>
  </si>
  <si>
    <t>1000 шт.</t>
  </si>
  <si>
    <t>1-2042-2014-57</t>
  </si>
  <si>
    <t>Рабочий монтажник среднего разряда 4,2</t>
  </si>
  <si>
    <t>330206</t>
  </si>
  <si>
    <t>330206 ТСЭМ-57 (ред.2014)</t>
  </si>
  <si>
    <t>Дрели электрические</t>
  </si>
  <si>
    <t>101-1477</t>
  </si>
  <si>
    <t>101-1477 ТССЦ-57 (ред.2014)</t>
  </si>
  <si>
    <t>Шурупы с полукруглой головкой 2,5х20 мм</t>
  </si>
  <si>
    <t>101-1481</t>
  </si>
  <si>
    <t>101-1481 ТССЦ-57 (ред.2014)</t>
  </si>
  <si>
    <t>Шурупы с полукруглой головкой 4x40 мм</t>
  </si>
  <si>
    <t>101-3914</t>
  </si>
  <si>
    <t>101-3914 ТССЦ-57 (ред.2014)</t>
  </si>
  <si>
    <t>Дюбели распорные полипропиленовые</t>
  </si>
  <si>
    <t>1-2046-2014-57</t>
  </si>
  <si>
    <t>Рабочий монтажник среднего разряда 4,6</t>
  </si>
  <si>
    <t>031050</t>
  </si>
  <si>
    <t>031050 ТСЭМ-57 (ред.2014)</t>
  </si>
  <si>
    <t>Вышка телескопическая 25 м</t>
  </si>
  <si>
    <t>101-1951</t>
  </si>
  <si>
    <t>101-1951 ТССЦ-57 (ред.2014)</t>
  </si>
  <si>
    <t>Лента ПХВ-304</t>
  </si>
  <si>
    <t>502-0246</t>
  </si>
  <si>
    <t>502-0246 ТССЦ-57 (ред.2014)</t>
  </si>
  <si>
    <t>Провода неизолированные для воздушных линий электропередачи медные марки М, сечением 4 мм2</t>
  </si>
  <si>
    <t>507-0701</t>
  </si>
  <si>
    <t>507-0701 ТССЦ-57 (ред.2014)</t>
  </si>
  <si>
    <t>Трубка полихлорвиниловая</t>
  </si>
  <si>
    <t>101-1977</t>
  </si>
  <si>
    <t>101-1977 ТССЦ-57 (ред.2014)</t>
  </si>
  <si>
    <t>Болты с гайками и шайбами строительные</t>
  </si>
  <si>
    <t>1-1030-2014-57</t>
  </si>
  <si>
    <t>Рабочий строитель среднего разряда 3</t>
  </si>
  <si>
    <t>020129</t>
  </si>
  <si>
    <t>020129 ТСЭМ-57 (ред.2014)</t>
  </si>
  <si>
    <t>Краны башенные при работе на других видах строительства 8 т</t>
  </si>
  <si>
    <t>111100</t>
  </si>
  <si>
    <t>111100 ТСЭМ-57 (ред.2014)</t>
  </si>
  <si>
    <t>Вибратор глубинный</t>
  </si>
  <si>
    <t>331532</t>
  </si>
  <si>
    <t>331532 ТСЭМ-57 (ред.2014)</t>
  </si>
  <si>
    <t>Пила цепная электрическая</t>
  </si>
  <si>
    <t>101-0797</t>
  </si>
  <si>
    <t>101-0797 ТССЦ-57 (ред.2014)</t>
  </si>
  <si>
    <t>Проволока горячекатаная в мотках, диаметром 6,3-6,5 мм</t>
  </si>
  <si>
    <t>101-1668</t>
  </si>
  <si>
    <t>101-1668 ТССЦ-57 (ред.2014)</t>
  </si>
  <si>
    <t>Рогожа</t>
  </si>
  <si>
    <t>м2</t>
  </si>
  <si>
    <t>102-0061</t>
  </si>
  <si>
    <t>102-0061 ТССЦ-57 (ред.2014)</t>
  </si>
  <si>
    <t>Доски обрезные хвойных пород длиной 4-6,5 м, шириной 75-150 мм, толщиной 44 мм и более, III сорта</t>
  </si>
  <si>
    <t>203-0511</t>
  </si>
  <si>
    <t>203-0511 ТССЦ-57 (ред.2014)</t>
  </si>
  <si>
    <t>Щиты из досок толщиной 25 мм</t>
  </si>
  <si>
    <t>405-0253</t>
  </si>
  <si>
    <t>405-0253 ТССЦ-57 (ред.2014)</t>
  </si>
  <si>
    <t>Известь строительная негашеная комовая, сорт I</t>
  </si>
  <si>
    <t>203-0499</t>
  </si>
  <si>
    <t>203-0499 ТССЦ-57 (ред.2014)</t>
  </si>
  <si>
    <t>Штапик (раскладка), размер 19х19 мм</t>
  </si>
  <si>
    <t>413-9010</t>
  </si>
  <si>
    <t>413-9010 ТССЦ-57 (ред.2014)</t>
  </si>
  <si>
    <t>Камни бортовые</t>
  </si>
  <si>
    <t>408-9040</t>
  </si>
  <si>
    <t>408-9040 ТССЦ-57 (ред.2014)</t>
  </si>
  <si>
    <t>Песок для строительных работ природный</t>
  </si>
  <si>
    <t>103-9004</t>
  </si>
  <si>
    <t>103-9004 ТССЦ-57 (ред.2014)</t>
  </si>
  <si>
    <t>Клипса для крепежа гофротрубы</t>
  </si>
  <si>
    <t>301-9920</t>
  </si>
  <si>
    <t>301-9920 ТССЦ-57 (ред.2014)</t>
  </si>
  <si>
    <t>Трубки защитные гофрированные</t>
  </si>
  <si>
    <t>203-9130</t>
  </si>
  <si>
    <t>203-9130 ТССЦ-57 (ред.2014)</t>
  </si>
  <si>
    <t>Изделия штучные</t>
  </si>
  <si>
    <t>Параметры1.xls</t>
  </si>
  <si>
    <t>- имя последнего использованного файла содержащего параметры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</si>
  <si>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</si>
  <si>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</si>
  <si>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- номер последнего сформированного листа</t>
  </si>
  <si>
    <t xml:space="preserve">   Объем: 0,175*102,857143 = 18</t>
  </si>
  <si>
    <t xml:space="preserve">   Объем: 0,158*110,00 = 17,38</t>
  </si>
  <si>
    <t xml:space="preserve">   Объем: 0,084*- 1,03 = -0,08652</t>
  </si>
  <si>
    <t xml:space="preserve">   Объем: 0,084*1,03 = 0,08652</t>
  </si>
  <si>
    <t xml:space="preserve">   Объем: 0,05*100,00 = 5</t>
  </si>
  <si>
    <t xml:space="preserve">   Объем: 2,36*- 5,90 = -13,924</t>
  </si>
  <si>
    <t xml:space="preserve">   Объем: 2,36*- 0,06 = -0,1416</t>
  </si>
  <si>
    <t xml:space="preserve">   Объем: 2,36*5,073983 = 11,9746</t>
  </si>
  <si>
    <t xml:space="preserve">   Объем: 2,36*0,019788 = 0,0467</t>
  </si>
  <si>
    <t xml:space="preserve">   Объем: 2,36*100,00 = 236</t>
  </si>
  <si>
    <t xml:space="preserve">   Объем: 3,20*- 7,14 = -22,848</t>
  </si>
  <si>
    <t xml:space="preserve">   Объем: 3,20*7,14 = 22,848</t>
  </si>
  <si>
    <t xml:space="preserve">   Объем: 3,20*- 2,42 = -7,744</t>
  </si>
  <si>
    <t xml:space="preserve">   Объем: 3,20*2,42 = 7,744</t>
  </si>
  <si>
    <t xml:space="preserve">   Объем: 1,00*175,00 = 175</t>
  </si>
  <si>
    <t xml:space="preserve">   Объем: 1,00*102,00 = 102</t>
  </si>
  <si>
    <t xml:space="preserve">   Объем: 1,00*0,102 = 0,102</t>
  </si>
  <si>
    <t xml:space="preserve">   Объем: 0,04*100,00 = 4</t>
  </si>
  <si>
    <t xml:space="preserve">   Объем: 4,00*1,00 = 4</t>
  </si>
  <si>
    <t xml:space="preserve">   Объем: 0,03*- 102,00 = -3,06</t>
  </si>
  <si>
    <t xml:space="preserve">   Объем: 0,03*102,00 = 3,06</t>
  </si>
  <si>
    <t xml:space="preserve">   Объем: 0,08*100,00 = 8</t>
  </si>
  <si>
    <t xml:space="preserve">   Объем: 0,002*- 102,00 = -0,204</t>
  </si>
  <si>
    <t xml:space="preserve">   Объем: 0,002*102,00 = 0,204</t>
  </si>
  <si>
    <t>Рассчитано с помощью программы "Smeta.ru",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</si>
  <si>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</si>
  <si>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</si>
  <si>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</si>
  <si>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</si>
  <si>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</si>
  <si>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</si>
  <si>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</si>
  <si>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</si>
  <si>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</si>
  <si>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</si>
  <si>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</si>
  <si>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</si>
  <si>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</si>
  <si>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</si>
  <si>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</si>
  <si>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</si>
  <si>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</si>
  <si>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</si>
  <si>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</si>
  <si>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</si>
  <si>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</si>
  <si>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</si>
  <si>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</si>
  <si>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</si>
  <si>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</si>
  <si>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</si>
  <si>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01.01.2000 г.</t>
  </si>
  <si>
    <t>Наименование и редакция СНБ: ТСНБ ТЕР-2001 Орловской области (редакция 2014 г. от 2014.10.06)</t>
  </si>
  <si>
    <t xml:space="preserve">Сметная (договорная) стоимость в соответствии с договором подряда (субподряда): </t>
  </si>
  <si>
    <t>тыс.руб.</t>
  </si>
  <si>
    <t>Шифр объекта:</t>
  </si>
  <si>
    <t>Локальная смета</t>
  </si>
  <si>
    <t xml:space="preserve">Локальная смета: 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</si>
  <si>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</si>
  <si>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</si>
  <si>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</si>
  <si>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</si>
  <si>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</si>
  <si>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</si>
  <si>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</si>
  <si>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</si>
  <si>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</si>
  <si>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норматива</t>
  </si>
  <si>
    <t>Наименование работ и затрат</t>
  </si>
  <si>
    <t>Единица</t>
  </si>
  <si>
    <t>изме-</t>
  </si>
  <si>
    <t>рения</t>
  </si>
  <si>
    <t>Коли-</t>
  </si>
  <si>
    <t>чество</t>
  </si>
  <si>
    <t>Цена за единицу, руб.</t>
  </si>
  <si>
    <t>в том числе:</t>
  </si>
  <si>
    <t xml:space="preserve"> </t>
  </si>
  <si>
    <t>Экспл.</t>
  </si>
  <si>
    <t>машин</t>
  </si>
  <si>
    <t>в т.ч.</t>
  </si>
  <si>
    <t>з/п маш.</t>
  </si>
  <si>
    <t>Cтоимость, руб.</t>
  </si>
  <si>
    <t xml:space="preserve">Раздел: </t>
  </si>
  <si>
    <t xml:space="preserve">   Накладные расходы (НР) : 95% *0,8 =</t>
  </si>
  <si>
    <t xml:space="preserve"> % </t>
  </si>
  <si>
    <t xml:space="preserve">   Сметная прибыль    (СП) : 50% *0,75 =</t>
  </si>
  <si>
    <t>01-02-057-2 ТЕР-57 (ред.2014) Поправка: Прил. 1.12, п.3.187.</t>
  </si>
  <si>
    <t xml:space="preserve">   Накладные расходы (НР) : 80% *0,8 =</t>
  </si>
  <si>
    <t xml:space="preserve">   Сметная прибыль    (СП) : 45% *0,75 =</t>
  </si>
  <si>
    <t xml:space="preserve">   Поправка к ОЗП :  (1211,98)*1,2 = 1454,38</t>
  </si>
  <si>
    <t xml:space="preserve">   Поправка к ЭММ :  (810,2*0,85 = 688,67</t>
  </si>
  <si>
    <t xml:space="preserve">   Поправка к ЗПМ :  (126,49*0,85 = 107,52</t>
  </si>
  <si>
    <t xml:space="preserve">   Поправка к Ст.мат. :  (0)*4 = 0</t>
  </si>
  <si>
    <t xml:space="preserve">   Поправка к ЭММ :  (750,3)*4 = 3001,2</t>
  </si>
  <si>
    <t xml:space="preserve">   Поправка к ЗПМ :  (117,13)*4 = 468,52</t>
  </si>
  <si>
    <t xml:space="preserve">   Накладные расходы (НР) : 142% *0,8 =</t>
  </si>
  <si>
    <t xml:space="preserve">   Сметная прибыль    (СП) : 95% *0,75 =</t>
  </si>
  <si>
    <t xml:space="preserve">   Поправка к Ст.мат. :  (6612,88)*2 = 13225,76</t>
  </si>
  <si>
    <t xml:space="preserve">   Поправка к ЭММ :  (2,81)*2 = 5,62</t>
  </si>
  <si>
    <t xml:space="preserve">   Поправка к ОЗП :  (0,87)*2 = 1,74</t>
  </si>
  <si>
    <t>Итого по разделу:</t>
  </si>
  <si>
    <t>Накладные расходы (НР)</t>
  </si>
  <si>
    <t>Сметная прибыль (СП)</t>
  </si>
  <si>
    <t xml:space="preserve">Итого с НР и СП </t>
  </si>
  <si>
    <t xml:space="preserve">   Поправка к Ст.мат. :  (551,76)*2 = 1103,52</t>
  </si>
  <si>
    <t xml:space="preserve">   Поправка к ЭММ :  (8,34)*2 = 16,68</t>
  </si>
  <si>
    <t xml:space="preserve">   Поправка к ОЗП :  (21,74)*2 = 43,48</t>
  </si>
  <si>
    <t xml:space="preserve">   Накладные расходы (НР) : </t>
  </si>
  <si>
    <t xml:space="preserve">   Сметная прибыль    (СП) : 65% *0,9 =</t>
  </si>
  <si>
    <t xml:space="preserve">   Сметная прибыль    (СП) : </t>
  </si>
  <si>
    <t xml:space="preserve">   Расчет Ст.Мат.: [525,1 / 1,18 /  6,42] = 69.31</t>
  </si>
  <si>
    <t xml:space="preserve">   Расчет Ст.Мат.: [2 314 / 1,18 /  6,42] = 305.45</t>
  </si>
  <si>
    <t xml:space="preserve">   Накладные расходы (НР) : 105% *0,8 =</t>
  </si>
  <si>
    <t xml:space="preserve">   Сметная прибыль    (СП) : 65% *0,75 =</t>
  </si>
  <si>
    <t xml:space="preserve">   Накладные расходы (НР) : 118% *0,8 =</t>
  </si>
  <si>
    <t xml:space="preserve">   Сметная прибыль    (СП) : 63% *0,75 =</t>
  </si>
  <si>
    <t xml:space="preserve">   Поправка к Ст.мат. :  (1531,47*0 = 0</t>
  </si>
  <si>
    <t>Итого по локальной смете:</t>
  </si>
  <si>
    <t xml:space="preserve">Итого: </t>
  </si>
  <si>
    <t>[должность] / [подпись]</t>
  </si>
  <si>
    <t>[расшифровка подписи]</t>
  </si>
  <si>
    <t>М.П.</t>
  </si>
  <si>
    <t>Исполнил:</t>
  </si>
  <si>
    <t>инженер-сметчик</t>
  </si>
  <si>
    <t>Аверичев А.А.</t>
  </si>
  <si>
    <t>Проверил:</t>
  </si>
  <si>
    <t>Итого с НР и СП в текущих ценах на II квартал 2017г.</t>
  </si>
  <si>
    <t xml:space="preserve">согласно приложения 1 к письму Минстрой России </t>
  </si>
  <si>
    <t>№20618-ЕС/09 от 09.06.2017г. с коэффициентом</t>
  </si>
  <si>
    <t>для "прочих объектов" без НДС</t>
  </si>
  <si>
    <t>К=</t>
  </si>
  <si>
    <t>НДС</t>
  </si>
  <si>
    <t>%</t>
  </si>
  <si>
    <t>ВСЕГО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</si>
</sst>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b/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u val="single"/>
      <sz val="12"/>
      <name val="Times New Roman"/>
      <family val="1"/>
    </font>
    <font>
      <sz val="8"/>
      <color indexed="9"/>
      <name val="Arial"/>
      <family val="2"/>
    </font>
    <font>
      <sz val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sz val="9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Alignment="1">
      <alignment horizontal="right"/>
    </xf>
    <xf numFmtId="49" fontId="31" fillId="0" borderId="1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4" fillId="0" borderId="0" xfId="0" applyFont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75" fillId="0" borderId="0" xfId="0" applyFont="1" applyAlignment="1">
      <alignment wrapText="1"/>
    </xf>
    <xf numFmtId="0" fontId="31" fillId="0" borderId="0" xfId="0" applyFont="1" applyAlignment="1">
      <alignment horizontal="right" vertical="top"/>
    </xf>
    <xf numFmtId="0" fontId="31" fillId="0" borderId="10" xfId="0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vertical="top" wrapText="1"/>
    </xf>
    <xf numFmtId="49" fontId="76" fillId="0" borderId="0" xfId="0" applyNumberFormat="1" applyFont="1" applyAlignment="1">
      <alignment wrapText="1"/>
    </xf>
    <xf numFmtId="14" fontId="32" fillId="0" borderId="10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3" fillId="0" borderId="18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/>
    </xf>
    <xf numFmtId="14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4" fillId="0" borderId="0" xfId="0" applyFont="1" applyAlignment="1">
      <alignment/>
    </xf>
    <xf numFmtId="4" fontId="31" fillId="0" borderId="13" xfId="0" applyNumberFormat="1" applyFont="1" applyBorder="1" applyAlignment="1">
      <alignment horizontal="right" shrinkToFit="1"/>
    </xf>
    <xf numFmtId="0" fontId="31" fillId="0" borderId="13" xfId="0" applyFont="1" applyBorder="1" applyAlignment="1">
      <alignment horizontal="right" shrinkToFi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77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3" fillId="0" borderId="0" xfId="0" applyFont="1" applyAlignment="1">
      <alignment/>
    </xf>
    <xf numFmtId="172" fontId="40" fillId="0" borderId="0" xfId="0" applyNumberFormat="1" applyFont="1" applyAlignment="1">
      <alignment shrinkToFit="1"/>
    </xf>
    <xf numFmtId="4" fontId="40" fillId="0" borderId="0" xfId="0" applyNumberFormat="1" applyFont="1" applyAlignment="1">
      <alignment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17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78" fillId="0" borderId="0" xfId="0" applyFont="1" applyAlignment="1">
      <alignment wrapText="1"/>
    </xf>
    <xf numFmtId="0" fontId="31" fillId="0" borderId="27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right" vertical="top" wrapText="1"/>
    </xf>
    <xf numFmtId="0" fontId="0" fillId="0" borderId="28" xfId="0" applyFont="1" applyBorder="1" applyAlignment="1">
      <alignment vertical="top" shrinkToFit="1"/>
    </xf>
    <xf numFmtId="49" fontId="31" fillId="0" borderId="28" xfId="0" applyNumberFormat="1" applyFont="1" applyBorder="1" applyAlignment="1">
      <alignment horizontal="left" vertical="top" wrapText="1"/>
    </xf>
    <xf numFmtId="4" fontId="0" fillId="0" borderId="28" xfId="0" applyNumberFormat="1" applyFont="1" applyBorder="1" applyAlignment="1">
      <alignment vertical="top" shrinkToFit="1"/>
    </xf>
    <xf numFmtId="3" fontId="0" fillId="0" borderId="28" xfId="0" applyNumberFormat="1" applyFont="1" applyBorder="1" applyAlignment="1">
      <alignment vertical="top" shrinkToFit="1"/>
    </xf>
    <xf numFmtId="3" fontId="0" fillId="0" borderId="29" xfId="0" applyNumberFormat="1" applyFont="1" applyBorder="1" applyAlignment="1">
      <alignment vertical="top" shrinkToFi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9" fillId="0" borderId="18" xfId="0" applyFont="1" applyBorder="1" applyAlignment="1">
      <alignment/>
    </xf>
    <xf numFmtId="0" fontId="79" fillId="0" borderId="31" xfId="0" applyFont="1" applyBorder="1" applyAlignment="1">
      <alignment/>
    </xf>
    <xf numFmtId="0" fontId="80" fillId="0" borderId="18" xfId="0" applyFont="1" applyBorder="1" applyAlignment="1">
      <alignment horizontal="left" vertical="top"/>
    </xf>
    <xf numFmtId="0" fontId="80" fillId="0" borderId="18" xfId="0" applyFont="1" applyBorder="1" applyAlignment="1">
      <alignment horizontal="left" vertical="top" shrinkToFit="1"/>
    </xf>
    <xf numFmtId="0" fontId="80" fillId="0" borderId="18" xfId="0" applyFont="1" applyBorder="1" applyAlignment="1">
      <alignment horizontal="right" vertical="top"/>
    </xf>
    <xf numFmtId="3" fontId="79" fillId="0" borderId="18" xfId="0" applyNumberFormat="1" applyFont="1" applyBorder="1" applyAlignment="1">
      <alignment horizontal="right" vertical="top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9" fillId="0" borderId="32" xfId="0" applyFont="1" applyBorder="1" applyAlignment="1">
      <alignment/>
    </xf>
    <xf numFmtId="0" fontId="79" fillId="0" borderId="33" xfId="0" applyFont="1" applyBorder="1" applyAlignment="1">
      <alignment/>
    </xf>
    <xf numFmtId="0" fontId="80" fillId="0" borderId="32" xfId="0" applyFont="1" applyBorder="1" applyAlignment="1">
      <alignment horizontal="left" vertical="top"/>
    </xf>
    <xf numFmtId="0" fontId="80" fillId="0" borderId="32" xfId="0" applyFont="1" applyBorder="1" applyAlignment="1">
      <alignment horizontal="left" vertical="top" shrinkToFit="1"/>
    </xf>
    <xf numFmtId="0" fontId="80" fillId="0" borderId="32" xfId="0" applyFont="1" applyBorder="1" applyAlignment="1">
      <alignment horizontal="right" vertical="top"/>
    </xf>
    <xf numFmtId="3" fontId="79" fillId="0" borderId="32" xfId="0" applyNumberFormat="1" applyFont="1" applyBorder="1" applyAlignment="1">
      <alignment horizontal="right" vertical="top" shrinkToFit="1"/>
    </xf>
    <xf numFmtId="0" fontId="31" fillId="0" borderId="34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right" vertical="top" wrapText="1"/>
    </xf>
    <xf numFmtId="0" fontId="0" fillId="0" borderId="35" xfId="0" applyFont="1" applyBorder="1" applyAlignment="1">
      <alignment vertical="top" shrinkToFit="1"/>
    </xf>
    <xf numFmtId="49" fontId="31" fillId="0" borderId="35" xfId="0" applyNumberFormat="1" applyFont="1" applyBorder="1" applyAlignment="1">
      <alignment horizontal="left" vertical="top" wrapText="1"/>
    </xf>
    <xf numFmtId="4" fontId="0" fillId="0" borderId="35" xfId="0" applyNumberFormat="1" applyFont="1" applyBorder="1" applyAlignment="1">
      <alignment vertical="top" shrinkToFit="1"/>
    </xf>
    <xf numFmtId="3" fontId="0" fillId="0" borderId="35" xfId="0" applyNumberFormat="1" applyFont="1" applyBorder="1" applyAlignment="1">
      <alignment vertical="top" shrinkToFit="1"/>
    </xf>
    <xf numFmtId="3" fontId="0" fillId="0" borderId="36" xfId="0" applyNumberFormat="1" applyFont="1" applyBorder="1" applyAlignment="1">
      <alignment vertical="top" shrinkToFit="1"/>
    </xf>
    <xf numFmtId="0" fontId="81" fillId="0" borderId="32" xfId="0" applyFont="1" applyBorder="1" applyAlignment="1">
      <alignment horizontal="left" vertical="top" shrinkToFit="1"/>
    </xf>
    <xf numFmtId="0" fontId="82" fillId="0" borderId="34" xfId="0" applyFont="1" applyBorder="1" applyAlignment="1">
      <alignment horizontal="left" vertical="top" wrapText="1"/>
    </xf>
    <xf numFmtId="0" fontId="82" fillId="0" borderId="35" xfId="0" applyFont="1" applyBorder="1" applyAlignment="1">
      <alignment horizontal="left" vertical="top" wrapText="1"/>
    </xf>
    <xf numFmtId="0" fontId="83" fillId="0" borderId="35" xfId="0" applyFont="1" applyBorder="1" applyAlignment="1">
      <alignment horizontal="left" vertical="top" wrapText="1"/>
    </xf>
    <xf numFmtId="0" fontId="82" fillId="0" borderId="35" xfId="0" applyFont="1" applyBorder="1" applyAlignment="1">
      <alignment horizontal="right" vertical="top" wrapText="1"/>
    </xf>
    <xf numFmtId="0" fontId="84" fillId="0" borderId="35" xfId="0" applyFont="1" applyBorder="1" applyAlignment="1">
      <alignment vertical="top" shrinkToFit="1"/>
    </xf>
    <xf numFmtId="49" fontId="82" fillId="0" borderId="35" xfId="0" applyNumberFormat="1" applyFont="1" applyBorder="1" applyAlignment="1">
      <alignment horizontal="left" vertical="top" wrapText="1"/>
    </xf>
    <xf numFmtId="4" fontId="84" fillId="0" borderId="35" xfId="0" applyNumberFormat="1" applyFont="1" applyBorder="1" applyAlignment="1">
      <alignment vertical="top" shrinkToFit="1"/>
    </xf>
    <xf numFmtId="3" fontId="84" fillId="0" borderId="35" xfId="0" applyNumberFormat="1" applyFont="1" applyBorder="1" applyAlignment="1">
      <alignment vertical="top" shrinkToFit="1"/>
    </xf>
    <xf numFmtId="3" fontId="84" fillId="0" borderId="36" xfId="0" applyNumberFormat="1" applyFont="1" applyBorder="1" applyAlignment="1">
      <alignment vertical="top" shrinkToFit="1"/>
    </xf>
    <xf numFmtId="0" fontId="0" fillId="0" borderId="25" xfId="0" applyBorder="1" applyAlignment="1">
      <alignment shrinkToFit="1"/>
    </xf>
    <xf numFmtId="0" fontId="1" fillId="0" borderId="25" xfId="0" applyFont="1" applyBorder="1" applyAlignment="1">
      <alignment shrinkToFit="1"/>
    </xf>
    <xf numFmtId="0" fontId="41" fillId="0" borderId="25" xfId="0" applyFont="1" applyBorder="1" applyAlignment="1">
      <alignment shrinkToFit="1"/>
    </xf>
    <xf numFmtId="3" fontId="41" fillId="0" borderId="25" xfId="0" applyNumberFormat="1" applyFont="1" applyBorder="1" applyAlignment="1">
      <alignment shrinkToFit="1"/>
    </xf>
    <xf numFmtId="0" fontId="79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 shrinkToFit="1"/>
    </xf>
    <xf numFmtId="0" fontId="82" fillId="0" borderId="30" xfId="0" applyFont="1" applyBorder="1" applyAlignment="1">
      <alignment horizontal="left" vertical="top" wrapText="1"/>
    </xf>
    <xf numFmtId="49" fontId="82" fillId="0" borderId="18" xfId="0" applyNumberFormat="1" applyFont="1" applyBorder="1" applyAlignment="1">
      <alignment horizontal="left" vertical="top" wrapText="1"/>
    </xf>
    <xf numFmtId="0" fontId="83" fillId="0" borderId="18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right" vertical="top" wrapText="1"/>
    </xf>
    <xf numFmtId="0" fontId="84" fillId="0" borderId="18" xfId="0" applyFont="1" applyBorder="1" applyAlignment="1">
      <alignment vertical="top" shrinkToFit="1"/>
    </xf>
    <xf numFmtId="4" fontId="84" fillId="0" borderId="18" xfId="0" applyNumberFormat="1" applyFont="1" applyBorder="1" applyAlignment="1">
      <alignment vertical="top" shrinkToFit="1"/>
    </xf>
    <xf numFmtId="3" fontId="84" fillId="0" borderId="18" xfId="0" applyNumberFormat="1" applyFont="1" applyBorder="1" applyAlignment="1">
      <alignment vertical="top" shrinkToFit="1"/>
    </xf>
    <xf numFmtId="3" fontId="84" fillId="0" borderId="31" xfId="0" applyNumberFormat="1" applyFont="1" applyBorder="1" applyAlignment="1">
      <alignment vertical="top" shrinkToFit="1"/>
    </xf>
    <xf numFmtId="0" fontId="81" fillId="0" borderId="18" xfId="0" applyFont="1" applyBorder="1" applyAlignment="1">
      <alignment horizontal="left" vertical="top" shrinkToFit="1"/>
    </xf>
    <xf numFmtId="0" fontId="45" fillId="0" borderId="13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1" fillId="0" borderId="38" xfId="0" applyFont="1" applyBorder="1" applyAlignment="1">
      <alignment horizontal="left" vertical="top" shrinkToFit="1"/>
    </xf>
    <xf numFmtId="0" fontId="0" fillId="0" borderId="39" xfId="0" applyBorder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 wrapText="1"/>
    </xf>
    <xf numFmtId="0" fontId="87" fillId="0" borderId="0" xfId="0" applyFont="1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40" xfId="0" applyFont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3" fontId="0" fillId="0" borderId="0" xfId="52" applyNumberFormat="1" applyFont="1">
      <alignment/>
      <protection/>
    </xf>
    <xf numFmtId="3" fontId="0" fillId="0" borderId="0" xfId="53" applyNumberFormat="1" applyFont="1" applyAlignment="1">
      <alignment horizontal="right"/>
      <protection/>
    </xf>
    <xf numFmtId="0" fontId="1" fillId="0" borderId="0" xfId="52" applyFont="1">
      <alignment/>
      <protection/>
    </xf>
    <xf numFmtId="3" fontId="1" fillId="0" borderId="0" xfId="52" applyNumberFormat="1" applyFont="1">
      <alignment/>
      <protection/>
    </xf>
    <xf numFmtId="0" fontId="0" fillId="0" borderId="0" xfId="53" applyFont="1">
      <alignment/>
      <protection/>
    </xf>
    <xf numFmtId="3" fontId="1" fillId="0" borderId="0" xfId="53" applyNumberFormat="1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51"/>
  <sheetViews>
    <sheetView tabSelected="1" zoomScalePageLayoutView="0" workbookViewId="0" topLeftCell="A1">
      <selection activeCell="C244" sqref="C244"/>
    </sheetView>
  </sheetViews>
  <sheetFormatPr defaultColWidth="9.140625" defaultRowHeight="12.75" outlineLevelRow="1"/>
  <cols>
    <col min="1" max="1" width="5.28125" style="0" customWidth="1"/>
    <col min="2" max="2" width="16.7109375" style="0" customWidth="1"/>
    <col min="3" max="3" width="42.7109375" style="0" customWidth="1"/>
    <col min="4" max="4" width="10.7109375" style="0" customWidth="1"/>
    <col min="5" max="5" width="7.7109375" style="0" customWidth="1"/>
    <col min="6" max="6" width="11.7109375" style="0" customWidth="1"/>
    <col min="7" max="9" width="10.7109375" style="0" customWidth="1"/>
    <col min="10" max="10" width="11.7109375" style="0" customWidth="1"/>
    <col min="11" max="13" width="10.7109375" style="0" customWidth="1"/>
    <col min="70" max="71" width="101.7109375" style="0" customWidth="1"/>
    <col min="72" max="72" width="142.7109375" style="0" customWidth="1"/>
    <col min="73" max="74" width="163.28125" style="0" customWidth="1"/>
    <col min="75" max="75" width="21.7109375" style="0" customWidth="1"/>
    <col min="76" max="76" width="132.7109375" style="0" customWidth="1"/>
    <col min="77" max="77" width="71.7109375" style="0" customWidth="1"/>
    <col min="78" max="78" width="22.7109375" style="0" customWidth="1"/>
  </cols>
  <sheetData>
    <row r="1" s="14" customFormat="1" ht="11.25">
      <c r="A1" s="14" t="s">
        <v>609</v>
      </c>
    </row>
    <row r="2" spans="10:13" ht="12.75" hidden="1" outlineLevel="1">
      <c r="J2" s="15" t="s">
        <v>610</v>
      </c>
      <c r="K2" s="15"/>
      <c r="L2" s="15"/>
      <c r="M2" s="15"/>
    </row>
    <row r="3" spans="10:13" ht="12.75" hidden="1" outlineLevel="1">
      <c r="J3" s="15" t="s">
        <v>611</v>
      </c>
      <c r="K3" s="15"/>
      <c r="L3" s="15"/>
      <c r="M3" s="15"/>
    </row>
    <row r="4" spans="10:13" ht="12.75" hidden="1" outlineLevel="1">
      <c r="J4" s="15" t="s">
        <v>612</v>
      </c>
      <c r="K4" s="15"/>
      <c r="L4" s="15"/>
      <c r="M4" s="15"/>
    </row>
    <row r="5" spans="12:13" s="13" customFormat="1" ht="11.25" hidden="1" outlineLevel="1">
      <c r="L5" s="16" t="s">
        <v>613</v>
      </c>
      <c r="M5" s="20"/>
    </row>
    <row r="6" spans="11:13" s="13" customFormat="1" ht="11.25" hidden="1" outlineLevel="1">
      <c r="K6" s="18" t="s">
        <v>614</v>
      </c>
      <c r="L6" s="19" t="s">
        <v>615</v>
      </c>
      <c r="M6" s="20"/>
    </row>
    <row r="7" spans="1:70" ht="12.75" hidden="1" outlineLevel="1">
      <c r="A7" s="24" t="s">
        <v>616</v>
      </c>
      <c r="B7" s="22"/>
      <c r="C7" s="25"/>
      <c r="D7" s="26"/>
      <c r="E7" s="26"/>
      <c r="F7" s="26"/>
      <c r="G7" s="26"/>
      <c r="H7" s="26"/>
      <c r="I7" s="26"/>
      <c r="K7" s="18" t="s">
        <v>617</v>
      </c>
      <c r="L7" s="19"/>
      <c r="M7" s="30"/>
      <c r="BR7" s="27">
        <f>C7</f>
        <v>0</v>
      </c>
    </row>
    <row r="8" spans="1:70" ht="12.75" hidden="1" outlineLevel="1">
      <c r="A8" s="24" t="s">
        <v>618</v>
      </c>
      <c r="B8" s="22"/>
      <c r="C8" s="28"/>
      <c r="D8" s="29"/>
      <c r="E8" s="29"/>
      <c r="F8" s="29"/>
      <c r="G8" s="29"/>
      <c r="H8" s="29"/>
      <c r="I8" s="29"/>
      <c r="K8" s="18" t="s">
        <v>617</v>
      </c>
      <c r="L8" s="19"/>
      <c r="M8" s="30"/>
      <c r="BR8" s="27">
        <f>C8</f>
        <v>0</v>
      </c>
    </row>
    <row r="9" spans="1:70" ht="12.75" hidden="1" outlineLevel="1">
      <c r="A9" s="24" t="s">
        <v>619</v>
      </c>
      <c r="B9" s="22"/>
      <c r="C9" s="28"/>
      <c r="D9" s="29"/>
      <c r="E9" s="29"/>
      <c r="F9" s="29"/>
      <c r="G9" s="29"/>
      <c r="H9" s="29"/>
      <c r="I9" s="29"/>
      <c r="K9" s="18" t="s">
        <v>617</v>
      </c>
      <c r="L9" s="19"/>
      <c r="M9" s="30"/>
      <c r="BR9" s="27">
        <f>C9</f>
        <v>0</v>
      </c>
    </row>
    <row r="10" spans="1:70" ht="12.75" hidden="1" outlineLevel="1">
      <c r="A10" s="24" t="s">
        <v>620</v>
      </c>
      <c r="B10" s="22"/>
      <c r="C10" s="28"/>
      <c r="D10" s="29"/>
      <c r="E10" s="29"/>
      <c r="F10" s="29"/>
      <c r="G10" s="29"/>
      <c r="H10" s="29"/>
      <c r="I10" s="29"/>
      <c r="K10" s="18" t="s">
        <v>617</v>
      </c>
      <c r="L10" s="19"/>
      <c r="M10" s="30"/>
      <c r="BR10" s="27">
        <f>C10</f>
        <v>0</v>
      </c>
    </row>
    <row r="11" spans="1:71" ht="12.75" hidden="1" outlineLevel="1">
      <c r="A11" s="24" t="s">
        <v>621</v>
      </c>
      <c r="C11" s="31"/>
      <c r="D11" s="29"/>
      <c r="E11" s="29"/>
      <c r="F11" s="29"/>
      <c r="G11" s="29"/>
      <c r="H11" s="29"/>
      <c r="I11" s="29"/>
      <c r="J11" s="13"/>
      <c r="K11" s="13"/>
      <c r="L11" s="19"/>
      <c r="M11" s="20"/>
      <c r="BS11" s="33">
        <f>C11</f>
        <v>0</v>
      </c>
    </row>
    <row r="12" spans="1:71" ht="12.75" hidden="1" outlineLevel="1">
      <c r="A12" s="24" t="s">
        <v>622</v>
      </c>
      <c r="C12" s="31" t="s">
        <v>5</v>
      </c>
      <c r="D12" s="29"/>
      <c r="E12" s="29"/>
      <c r="F12" s="29"/>
      <c r="G12" s="29"/>
      <c r="H12" s="29"/>
      <c r="I12" s="29"/>
      <c r="J12" s="13"/>
      <c r="K12" s="13"/>
      <c r="L12" s="19"/>
      <c r="M12" s="20"/>
      <c r="BS12" s="33" t="str">
        <f>C12</f>
        <v>ул. Дмитриева, д.1, 2</v>
      </c>
    </row>
    <row r="13" spans="1:71" ht="12.75" hidden="1" outlineLevel="1">
      <c r="A13" s="24" t="s">
        <v>623</v>
      </c>
      <c r="C13" s="31"/>
      <c r="D13" s="29"/>
      <c r="E13" s="29"/>
      <c r="F13" s="29"/>
      <c r="G13" s="29"/>
      <c r="H13" s="29"/>
      <c r="I13" s="29"/>
      <c r="J13" s="13"/>
      <c r="K13" s="18" t="s">
        <v>624</v>
      </c>
      <c r="L13" s="19"/>
      <c r="M13" s="20"/>
      <c r="BS13" s="33">
        <f>C13</f>
        <v>0</v>
      </c>
    </row>
    <row r="14" spans="9:75" ht="12.75" hidden="1" outlineLevel="1">
      <c r="I14" s="34" t="s">
        <v>625</v>
      </c>
      <c r="J14" s="34"/>
      <c r="K14" s="35" t="s">
        <v>626</v>
      </c>
      <c r="L14" s="37"/>
      <c r="M14" s="40"/>
      <c r="BW14" s="38">
        <f>L14</f>
        <v>0</v>
      </c>
    </row>
    <row r="15" spans="11:13" ht="12.75" hidden="1" outlineLevel="1">
      <c r="K15" s="36" t="s">
        <v>627</v>
      </c>
      <c r="L15" s="39"/>
      <c r="M15" s="41"/>
    </row>
    <row r="16" spans="11:13" s="13" customFormat="1" ht="12.75" hidden="1" outlineLevel="1">
      <c r="K16" s="18" t="s">
        <v>628</v>
      </c>
      <c r="L16" s="42"/>
      <c r="M16" s="17"/>
    </row>
    <row r="17" ht="12.75" hidden="1" outlineLevel="1"/>
    <row r="18" spans="9:12" ht="12.75" hidden="1" outlineLevel="1">
      <c r="I18" s="43" t="s">
        <v>629</v>
      </c>
      <c r="J18" s="43" t="s">
        <v>630</v>
      </c>
      <c r="K18" s="43" t="s">
        <v>631</v>
      </c>
      <c r="L18" s="44"/>
    </row>
    <row r="19" spans="9:12" ht="13.5" hidden="1" outlineLevel="1" thickBot="1">
      <c r="I19" s="47"/>
      <c r="J19" s="47"/>
      <c r="K19" s="48" t="s">
        <v>632</v>
      </c>
      <c r="L19" s="50" t="s">
        <v>633</v>
      </c>
    </row>
    <row r="20" spans="3:13" ht="14.25" hidden="1" outlineLevel="1" thickBot="1">
      <c r="C20" s="46" t="s">
        <v>634</v>
      </c>
      <c r="D20" s="45"/>
      <c r="E20" s="45"/>
      <c r="F20" s="45"/>
      <c r="G20" s="45"/>
      <c r="H20" s="52"/>
      <c r="I20" s="53"/>
      <c r="J20" s="54"/>
      <c r="K20" s="55"/>
      <c r="L20" s="56"/>
      <c r="M20" s="57"/>
    </row>
    <row r="21" spans="3:8" ht="13.5" hidden="1" outlineLevel="1">
      <c r="C21" s="46" t="s">
        <v>635</v>
      </c>
      <c r="D21" s="45"/>
      <c r="E21" s="45"/>
      <c r="F21" s="45"/>
      <c r="G21" s="45"/>
      <c r="H21" s="45"/>
    </row>
    <row r="22" spans="1:13" ht="12.75" hidden="1" outlineLevel="1">
      <c r="A22" s="5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73" ht="25.5" hidden="1" outlineLevel="1">
      <c r="A23" s="60" t="s">
        <v>13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U23" s="33" t="str">
        <f>A23</f>
        <v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v>
      </c>
    </row>
    <row r="24" ht="12.75" hidden="1" outlineLevel="1">
      <c r="A24" s="13" t="s">
        <v>636</v>
      </c>
    </row>
    <row r="25" ht="12.75" hidden="1" outlineLevel="1">
      <c r="A25" s="13" t="s">
        <v>637</v>
      </c>
    </row>
    <row r="26" spans="1:13" ht="12.75" hidden="1" outlineLevel="1">
      <c r="A26" s="13" t="s">
        <v>638</v>
      </c>
      <c r="B26" s="13"/>
      <c r="C26" s="13"/>
      <c r="D26" s="13"/>
      <c r="E26" s="62">
        <f>J234/1000</f>
        <v>82.278</v>
      </c>
      <c r="F26" s="63"/>
      <c r="G26" s="13" t="s">
        <v>639</v>
      </c>
      <c r="H26" s="13"/>
      <c r="I26" s="13"/>
      <c r="J26" s="13"/>
      <c r="K26" s="13"/>
      <c r="L26" s="13"/>
      <c r="M26" s="13"/>
    </row>
    <row r="27" ht="12.75" collapsed="1"/>
    <row r="28" ht="12.75" outlineLevel="1"/>
    <row r="29" ht="12.75" outlineLevel="1"/>
    <row r="30" spans="1:72" ht="12.75" outlineLevel="1">
      <c r="A30" s="65" t="s">
        <v>621</v>
      </c>
      <c r="C30" s="66"/>
      <c r="D30" s="23"/>
      <c r="E30" s="23"/>
      <c r="F30" s="23"/>
      <c r="G30" s="23"/>
      <c r="H30" s="23"/>
      <c r="I30" s="23"/>
      <c r="J30" s="23"/>
      <c r="K30" s="23"/>
      <c r="L30" s="23"/>
      <c r="M30" s="23"/>
      <c r="BT30" s="67">
        <f>C30</f>
        <v>0</v>
      </c>
    </row>
    <row r="31" spans="1:72" ht="12.75" outlineLevel="1">
      <c r="A31" s="65" t="s">
        <v>622</v>
      </c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BT31" s="67">
        <f>C31</f>
        <v>0</v>
      </c>
    </row>
    <row r="32" spans="1:72" ht="12.75" outlineLevel="1">
      <c r="A32" s="65" t="s">
        <v>640</v>
      </c>
      <c r="C32" s="66"/>
      <c r="D32" s="23"/>
      <c r="E32" s="23"/>
      <c r="F32" s="23"/>
      <c r="G32" s="23"/>
      <c r="H32" s="23"/>
      <c r="I32" s="23"/>
      <c r="J32" s="23"/>
      <c r="K32" s="23"/>
      <c r="L32" s="23"/>
      <c r="M32" s="23"/>
      <c r="BT32" s="67">
        <f>C32</f>
        <v>0</v>
      </c>
    </row>
    <row r="33" ht="12.75" outlineLevel="1"/>
    <row r="34" spans="1:13" ht="18.75" outlineLevel="1">
      <c r="A34" s="68" t="s">
        <v>641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74" ht="25.5" outlineLevel="1">
      <c r="A35" s="69" t="s">
        <v>13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Y35" s="61">
        <v>3</v>
      </c>
      <c r="Z35" s="61" t="s">
        <v>642</v>
      </c>
      <c r="AA35" s="61"/>
      <c r="AB35" s="61" t="s">
        <v>641</v>
      </c>
      <c r="AC35" s="61" t="s">
        <v>13</v>
      </c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V35" s="33" t="str">
        <f>A35</f>
        <v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v>
      </c>
    </row>
    <row r="36" spans="1:72" ht="12.75" outlineLevel="1">
      <c r="A36" s="65" t="s">
        <v>643</v>
      </c>
      <c r="C36" s="66"/>
      <c r="D36" s="23"/>
      <c r="E36" s="23"/>
      <c r="F36" s="23"/>
      <c r="G36" s="23"/>
      <c r="H36" s="23"/>
      <c r="I36" s="23"/>
      <c r="J36" s="23"/>
      <c r="K36" s="23"/>
      <c r="L36" s="23"/>
      <c r="M36" s="23"/>
      <c r="BT36" s="67">
        <f>C36</f>
        <v>0</v>
      </c>
    </row>
    <row r="37" ht="12.75" outlineLevel="1"/>
    <row r="38" spans="1:13" ht="12.75" outlineLevel="1">
      <c r="A38" s="13" t="s">
        <v>644</v>
      </c>
      <c r="I38" s="70" t="s">
        <v>645</v>
      </c>
      <c r="K38" s="71"/>
      <c r="L38" s="71">
        <f>J234/1000</f>
        <v>82.278</v>
      </c>
      <c r="M38" s="70" t="s">
        <v>646</v>
      </c>
    </row>
    <row r="39" spans="1:13" ht="12.75" outlineLevel="1">
      <c r="A39" s="13" t="s">
        <v>637</v>
      </c>
      <c r="I39" s="70" t="s">
        <v>647</v>
      </c>
      <c r="K39" s="72"/>
      <c r="L39" s="72">
        <f>Source!U264</f>
        <v>561.3307</v>
      </c>
      <c r="M39" s="70" t="s">
        <v>648</v>
      </c>
    </row>
    <row r="40" spans="9:13" ht="13.5" outlineLevel="1" thickBot="1">
      <c r="I40" s="70" t="s">
        <v>649</v>
      </c>
      <c r="K40" s="71"/>
      <c r="L40" s="71">
        <f>(Source!S264+Source!R264)/1000</f>
        <v>5.123</v>
      </c>
      <c r="M40" s="70" t="s">
        <v>646</v>
      </c>
    </row>
    <row r="41" spans="1:13" ht="13.5" thickBot="1">
      <c r="A41" s="75" t="s">
        <v>650</v>
      </c>
      <c r="B41" s="79" t="s">
        <v>651</v>
      </c>
      <c r="C41" s="49"/>
      <c r="D41" s="79" t="s">
        <v>654</v>
      </c>
      <c r="E41" s="79" t="s">
        <v>657</v>
      </c>
      <c r="F41" s="81" t="s">
        <v>659</v>
      </c>
      <c r="G41" s="82"/>
      <c r="H41" s="82"/>
      <c r="I41" s="82"/>
      <c r="J41" s="81" t="s">
        <v>666</v>
      </c>
      <c r="K41" s="82"/>
      <c r="L41" s="82"/>
      <c r="M41" s="83"/>
    </row>
    <row r="42" spans="1:13" ht="13.5" thickBot="1">
      <c r="A42" s="76"/>
      <c r="B42" s="80" t="s">
        <v>652</v>
      </c>
      <c r="C42" s="80" t="s">
        <v>653</v>
      </c>
      <c r="D42" s="80" t="s">
        <v>655</v>
      </c>
      <c r="E42" s="80" t="s">
        <v>658</v>
      </c>
      <c r="F42" s="49"/>
      <c r="G42" s="81" t="s">
        <v>660</v>
      </c>
      <c r="H42" s="82"/>
      <c r="I42" s="82"/>
      <c r="J42" s="49"/>
      <c r="K42" s="81" t="s">
        <v>660</v>
      </c>
      <c r="L42" s="82"/>
      <c r="M42" s="83"/>
    </row>
    <row r="43" spans="1:13" ht="12.75">
      <c r="A43" s="76"/>
      <c r="B43" s="80"/>
      <c r="C43" s="73"/>
      <c r="D43" s="80" t="s">
        <v>656</v>
      </c>
      <c r="E43" s="73"/>
      <c r="F43" s="80" t="s">
        <v>143</v>
      </c>
      <c r="G43" s="79" t="s">
        <v>123</v>
      </c>
      <c r="H43" s="79" t="s">
        <v>662</v>
      </c>
      <c r="I43" s="79" t="s">
        <v>664</v>
      </c>
      <c r="J43" s="80" t="s">
        <v>143</v>
      </c>
      <c r="K43" s="79" t="s">
        <v>123</v>
      </c>
      <c r="L43" s="79" t="s">
        <v>662</v>
      </c>
      <c r="M43" s="77" t="s">
        <v>664</v>
      </c>
    </row>
    <row r="44" spans="1:13" ht="13.5" thickBot="1">
      <c r="A44" s="76"/>
      <c r="B44" s="73"/>
      <c r="C44" s="73"/>
      <c r="D44" s="73"/>
      <c r="E44" s="73"/>
      <c r="F44" s="73"/>
      <c r="G44" s="80" t="s">
        <v>661</v>
      </c>
      <c r="H44" s="80" t="s">
        <v>663</v>
      </c>
      <c r="I44" s="80" t="s">
        <v>665</v>
      </c>
      <c r="J44" s="73"/>
      <c r="K44" s="80" t="s">
        <v>661</v>
      </c>
      <c r="L44" s="80" t="s">
        <v>663</v>
      </c>
      <c r="M44" s="78" t="s">
        <v>665</v>
      </c>
    </row>
    <row r="45" spans="1:13" ht="13.5" thickBot="1">
      <c r="A45" s="84">
        <v>1</v>
      </c>
      <c r="B45" s="84">
        <v>2</v>
      </c>
      <c r="C45" s="84">
        <v>3</v>
      </c>
      <c r="D45" s="84">
        <v>4</v>
      </c>
      <c r="E45" s="84">
        <v>5</v>
      </c>
      <c r="F45" s="84">
        <v>6</v>
      </c>
      <c r="G45" s="84">
        <v>7</v>
      </c>
      <c r="H45" s="84">
        <v>8</v>
      </c>
      <c r="I45" s="84">
        <v>9</v>
      </c>
      <c r="J45" s="84">
        <v>10</v>
      </c>
      <c r="K45" s="84">
        <v>11</v>
      </c>
      <c r="L45" s="84">
        <v>12</v>
      </c>
      <c r="M45" s="84">
        <v>13</v>
      </c>
    </row>
    <row r="47" spans="1:76" ht="15.75">
      <c r="A47" s="85" t="s">
        <v>667</v>
      </c>
      <c r="B47" s="85"/>
      <c r="C47" s="86" t="s">
        <v>15</v>
      </c>
      <c r="D47" s="86"/>
      <c r="E47" s="86"/>
      <c r="F47" s="86"/>
      <c r="G47" s="86"/>
      <c r="H47" s="86"/>
      <c r="I47" s="86"/>
      <c r="J47" s="86"/>
      <c r="K47" s="86"/>
      <c r="L47" s="86"/>
      <c r="Y47" s="61">
        <v>4</v>
      </c>
      <c r="Z47" s="61" t="s">
        <v>667</v>
      </c>
      <c r="AA47" s="61"/>
      <c r="AB47" s="61" t="s">
        <v>667</v>
      </c>
      <c r="AC47" s="61" t="s">
        <v>15</v>
      </c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X47" s="87" t="str">
        <f>C47</f>
        <v>Оборудование автомобильной стоянки</v>
      </c>
    </row>
    <row r="48" ht="13.5" thickBot="1"/>
    <row r="49" spans="1:13" ht="48">
      <c r="A49" s="88">
        <v>1</v>
      </c>
      <c r="B49" s="92" t="s">
        <v>20</v>
      </c>
      <c r="C49" s="89" t="s">
        <v>18</v>
      </c>
      <c r="D49" s="90" t="s">
        <v>19</v>
      </c>
      <c r="E49" s="91">
        <v>0.046</v>
      </c>
      <c r="F49" s="93">
        <f>Source!AC28+Source!AD28+Source!AF28</f>
        <v>3209.02</v>
      </c>
      <c r="G49" s="93">
        <v>106.8</v>
      </c>
      <c r="H49" s="93">
        <v>3102.22</v>
      </c>
      <c r="I49" s="93">
        <v>401.5</v>
      </c>
      <c r="J49" s="94">
        <f>Source!O28</f>
        <v>148</v>
      </c>
      <c r="K49" s="94">
        <f>Source!S28</f>
        <v>5</v>
      </c>
      <c r="L49" s="94">
        <f>Source!Q28</f>
        <v>143</v>
      </c>
      <c r="M49" s="95">
        <f>Source!R28</f>
        <v>18</v>
      </c>
    </row>
    <row r="50" spans="1:13" ht="12.75">
      <c r="A50" s="97"/>
      <c r="B50" s="96"/>
      <c r="C50" s="102" t="s">
        <v>668</v>
      </c>
      <c r="D50" s="99"/>
      <c r="E50" s="103">
        <v>76</v>
      </c>
      <c r="F50" s="101" t="s">
        <v>669</v>
      </c>
      <c r="G50" s="99"/>
      <c r="H50" s="99"/>
      <c r="I50" s="99"/>
      <c r="J50" s="104">
        <f>Source!X28</f>
        <v>17</v>
      </c>
      <c r="K50" s="99"/>
      <c r="L50" s="99"/>
      <c r="M50" s="100"/>
    </row>
    <row r="51" spans="1:13" ht="12.75">
      <c r="A51" s="74"/>
      <c r="B51" s="105"/>
      <c r="C51" s="110" t="s">
        <v>670</v>
      </c>
      <c r="D51" s="107"/>
      <c r="E51" s="111">
        <v>38</v>
      </c>
      <c r="F51" s="109" t="s">
        <v>669</v>
      </c>
      <c r="G51" s="107"/>
      <c r="H51" s="107"/>
      <c r="I51" s="107"/>
      <c r="J51" s="112">
        <f>Source!Y28</f>
        <v>9</v>
      </c>
      <c r="K51" s="107"/>
      <c r="L51" s="107"/>
      <c r="M51" s="108"/>
    </row>
    <row r="52" spans="1:13" ht="45">
      <c r="A52" s="113">
        <v>2</v>
      </c>
      <c r="B52" s="117" t="s">
        <v>671</v>
      </c>
      <c r="C52" s="114" t="s">
        <v>28</v>
      </c>
      <c r="D52" s="115" t="s">
        <v>29</v>
      </c>
      <c r="E52" s="116">
        <v>0.015</v>
      </c>
      <c r="F52" s="118">
        <f>Source!AC30+Source!AD30+Source!AF30</f>
        <v>1454.38</v>
      </c>
      <c r="G52" s="118">
        <v>1454.38</v>
      </c>
      <c r="H52" s="118">
        <v>0</v>
      </c>
      <c r="I52" s="118">
        <v>0</v>
      </c>
      <c r="J52" s="119">
        <f>Source!O30</f>
        <v>22</v>
      </c>
      <c r="K52" s="119">
        <f>Source!S30</f>
        <v>22</v>
      </c>
      <c r="L52" s="119">
        <f>Source!Q30</f>
        <v>0</v>
      </c>
      <c r="M52" s="120">
        <f>Source!R30</f>
        <v>0</v>
      </c>
    </row>
    <row r="53" spans="1:13" ht="12.75">
      <c r="A53" s="97"/>
      <c r="B53" s="96"/>
      <c r="C53" s="102" t="s">
        <v>672</v>
      </c>
      <c r="D53" s="99"/>
      <c r="E53" s="103">
        <v>64</v>
      </c>
      <c r="F53" s="101" t="s">
        <v>669</v>
      </c>
      <c r="G53" s="99"/>
      <c r="H53" s="99"/>
      <c r="I53" s="99"/>
      <c r="J53" s="104">
        <f>Source!X30</f>
        <v>14</v>
      </c>
      <c r="K53" s="99"/>
      <c r="L53" s="99"/>
      <c r="M53" s="100"/>
    </row>
    <row r="54" spans="1:13" ht="12.75">
      <c r="A54" s="74"/>
      <c r="B54" s="105"/>
      <c r="C54" s="110" t="s">
        <v>673</v>
      </c>
      <c r="D54" s="107"/>
      <c r="E54" s="111">
        <v>34</v>
      </c>
      <c r="F54" s="109" t="s">
        <v>669</v>
      </c>
      <c r="G54" s="107"/>
      <c r="H54" s="107"/>
      <c r="I54" s="107"/>
      <c r="J54" s="112">
        <f>Source!Y30</f>
        <v>7</v>
      </c>
      <c r="K54" s="107"/>
      <c r="L54" s="107"/>
      <c r="M54" s="108"/>
    </row>
    <row r="55" spans="1:13" ht="12.75">
      <c r="A55" s="74"/>
      <c r="B55" s="105"/>
      <c r="C55" s="121" t="s">
        <v>674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6"/>
    </row>
    <row r="56" spans="1:13" ht="36">
      <c r="A56" s="113">
        <v>3</v>
      </c>
      <c r="B56" s="117" t="s">
        <v>38</v>
      </c>
      <c r="C56" s="114" t="s">
        <v>37</v>
      </c>
      <c r="D56" s="115" t="s">
        <v>19</v>
      </c>
      <c r="E56" s="116">
        <v>0.046</v>
      </c>
      <c r="F56" s="118">
        <f>Source!AC32+Source!AD32+Source!AF32</f>
        <v>688.67</v>
      </c>
      <c r="G56" s="118">
        <v>0</v>
      </c>
      <c r="H56" s="118">
        <v>688.67</v>
      </c>
      <c r="I56" s="118">
        <v>107.52</v>
      </c>
      <c r="J56" s="119">
        <f>Source!O32</f>
        <v>32</v>
      </c>
      <c r="K56" s="119">
        <f>Source!S32</f>
        <v>0</v>
      </c>
      <c r="L56" s="119">
        <f>Source!Q32</f>
        <v>32</v>
      </c>
      <c r="M56" s="120">
        <f>Source!R32</f>
        <v>5</v>
      </c>
    </row>
    <row r="57" spans="1:13" ht="12.75">
      <c r="A57" s="97"/>
      <c r="B57" s="96"/>
      <c r="C57" s="102" t="s">
        <v>668</v>
      </c>
      <c r="D57" s="99"/>
      <c r="E57" s="103">
        <v>76</v>
      </c>
      <c r="F57" s="101" t="s">
        <v>669</v>
      </c>
      <c r="G57" s="99"/>
      <c r="H57" s="99"/>
      <c r="I57" s="99"/>
      <c r="J57" s="104">
        <f>Source!X32</f>
        <v>4</v>
      </c>
      <c r="K57" s="99"/>
      <c r="L57" s="99"/>
      <c r="M57" s="100"/>
    </row>
    <row r="58" spans="1:13" ht="12.75">
      <c r="A58" s="74"/>
      <c r="B58" s="105"/>
      <c r="C58" s="110" t="s">
        <v>670</v>
      </c>
      <c r="D58" s="107"/>
      <c r="E58" s="111">
        <v>38</v>
      </c>
      <c r="F58" s="109" t="s">
        <v>669</v>
      </c>
      <c r="G58" s="107"/>
      <c r="H58" s="107"/>
      <c r="I58" s="107"/>
      <c r="J58" s="112">
        <f>Source!Y32</f>
        <v>2</v>
      </c>
      <c r="K58" s="107"/>
      <c r="L58" s="107"/>
      <c r="M58" s="108"/>
    </row>
    <row r="59" spans="1:13" ht="12.75">
      <c r="A59" s="74"/>
      <c r="B59" s="105"/>
      <c r="C59" s="121" t="s">
        <v>675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6"/>
    </row>
    <row r="60" spans="1:13" ht="12.75">
      <c r="A60" s="74"/>
      <c r="B60" s="105"/>
      <c r="C60" s="121" t="s">
        <v>676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6"/>
    </row>
    <row r="61" spans="1:13" ht="36">
      <c r="A61" s="113">
        <v>4</v>
      </c>
      <c r="B61" s="117" t="s">
        <v>43</v>
      </c>
      <c r="C61" s="114" t="s">
        <v>42</v>
      </c>
      <c r="D61" s="115" t="s">
        <v>19</v>
      </c>
      <c r="E61" s="116">
        <v>0.046</v>
      </c>
      <c r="F61" s="118">
        <f>Source!AC34+Source!AD34+Source!AF34</f>
        <v>3001.2</v>
      </c>
      <c r="G61" s="118">
        <v>0</v>
      </c>
      <c r="H61" s="118">
        <v>3001.2</v>
      </c>
      <c r="I61" s="118">
        <v>468.52</v>
      </c>
      <c r="J61" s="119">
        <f>Source!O34</f>
        <v>138</v>
      </c>
      <c r="K61" s="119">
        <f>Source!S34</f>
        <v>0</v>
      </c>
      <c r="L61" s="119">
        <f>Source!Q34</f>
        <v>138</v>
      </c>
      <c r="M61" s="120">
        <f>Source!R34</f>
        <v>22</v>
      </c>
    </row>
    <row r="62" spans="1:13" ht="12.75">
      <c r="A62" s="97"/>
      <c r="B62" s="96"/>
      <c r="C62" s="102" t="s">
        <v>668</v>
      </c>
      <c r="D62" s="99"/>
      <c r="E62" s="103">
        <v>76</v>
      </c>
      <c r="F62" s="101" t="s">
        <v>669</v>
      </c>
      <c r="G62" s="99"/>
      <c r="H62" s="99"/>
      <c r="I62" s="99"/>
      <c r="J62" s="104">
        <f>Source!X34</f>
        <v>17</v>
      </c>
      <c r="K62" s="99"/>
      <c r="L62" s="99"/>
      <c r="M62" s="100"/>
    </row>
    <row r="63" spans="1:13" ht="12.75">
      <c r="A63" s="74"/>
      <c r="B63" s="105"/>
      <c r="C63" s="110" t="s">
        <v>670</v>
      </c>
      <c r="D63" s="107"/>
      <c r="E63" s="111">
        <v>38</v>
      </c>
      <c r="F63" s="109" t="s">
        <v>669</v>
      </c>
      <c r="G63" s="107"/>
      <c r="H63" s="107"/>
      <c r="I63" s="107"/>
      <c r="J63" s="112">
        <f>Source!Y34</f>
        <v>8</v>
      </c>
      <c r="K63" s="107"/>
      <c r="L63" s="107"/>
      <c r="M63" s="108"/>
    </row>
    <row r="64" spans="1:13" ht="12.75">
      <c r="A64" s="74"/>
      <c r="B64" s="105"/>
      <c r="C64" s="121" t="s">
        <v>677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6"/>
    </row>
    <row r="65" spans="1:13" ht="12.75">
      <c r="A65" s="74"/>
      <c r="B65" s="105"/>
      <c r="C65" s="121" t="s">
        <v>678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6"/>
    </row>
    <row r="66" spans="1:13" ht="12.75">
      <c r="A66" s="74"/>
      <c r="B66" s="105"/>
      <c r="C66" s="121" t="s">
        <v>679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6"/>
    </row>
    <row r="67" spans="1:13" ht="24">
      <c r="A67" s="113">
        <v>5</v>
      </c>
      <c r="B67" s="117" t="s">
        <v>49</v>
      </c>
      <c r="C67" s="114" t="s">
        <v>47</v>
      </c>
      <c r="D67" s="115" t="s">
        <v>48</v>
      </c>
      <c r="E67" s="116">
        <v>0.175</v>
      </c>
      <c r="F67" s="118">
        <f>Source!AC36+Source!AD36+Source!AF36</f>
        <v>4507.82</v>
      </c>
      <c r="G67" s="118">
        <v>648.96</v>
      </c>
      <c r="H67" s="118">
        <v>80.35</v>
      </c>
      <c r="I67" s="118">
        <v>9.25</v>
      </c>
      <c r="J67" s="119">
        <f>Source!O36</f>
        <v>789</v>
      </c>
      <c r="K67" s="119">
        <f>Source!S36</f>
        <v>114</v>
      </c>
      <c r="L67" s="119">
        <f>Source!Q36</f>
        <v>14</v>
      </c>
      <c r="M67" s="120">
        <f>Source!R36</f>
        <v>2</v>
      </c>
    </row>
    <row r="68" spans="1:13" ht="12.75">
      <c r="A68" s="97"/>
      <c r="B68" s="96"/>
      <c r="C68" s="102" t="s">
        <v>680</v>
      </c>
      <c r="D68" s="99"/>
      <c r="E68" s="103">
        <v>114</v>
      </c>
      <c r="F68" s="101" t="s">
        <v>669</v>
      </c>
      <c r="G68" s="99"/>
      <c r="H68" s="99"/>
      <c r="I68" s="99"/>
      <c r="J68" s="104">
        <f>Source!X36</f>
        <v>132</v>
      </c>
      <c r="K68" s="99"/>
      <c r="L68" s="99"/>
      <c r="M68" s="100"/>
    </row>
    <row r="69" spans="1:13" ht="12.75">
      <c r="A69" s="74"/>
      <c r="B69" s="105"/>
      <c r="C69" s="110" t="s">
        <v>681</v>
      </c>
      <c r="D69" s="107"/>
      <c r="E69" s="111">
        <v>71</v>
      </c>
      <c r="F69" s="109" t="s">
        <v>669</v>
      </c>
      <c r="G69" s="107"/>
      <c r="H69" s="107"/>
      <c r="I69" s="107"/>
      <c r="J69" s="112">
        <f>Source!Y36</f>
        <v>82</v>
      </c>
      <c r="K69" s="107"/>
      <c r="L69" s="107"/>
      <c r="M69" s="108"/>
    </row>
    <row r="70" spans="1:13" ht="24">
      <c r="A70" s="122" t="s">
        <v>52</v>
      </c>
      <c r="B70" s="127" t="s">
        <v>56</v>
      </c>
      <c r="C70" s="124" t="s">
        <v>54</v>
      </c>
      <c r="D70" s="125" t="s">
        <v>55</v>
      </c>
      <c r="E70" s="126">
        <f>Source!I38</f>
        <v>18</v>
      </c>
      <c r="F70" s="128">
        <v>63.5</v>
      </c>
      <c r="G70" s="128"/>
      <c r="H70" s="128"/>
      <c r="I70" s="128"/>
      <c r="J70" s="129">
        <f>Source!O38</f>
        <v>1143</v>
      </c>
      <c r="K70" s="129"/>
      <c r="L70" s="129"/>
      <c r="M70" s="130"/>
    </row>
    <row r="71" spans="1:13" ht="45">
      <c r="A71" s="113">
        <v>6</v>
      </c>
      <c r="B71" s="117" t="s">
        <v>64</v>
      </c>
      <c r="C71" s="114" t="s">
        <v>62</v>
      </c>
      <c r="D71" s="115" t="s">
        <v>63</v>
      </c>
      <c r="E71" s="116">
        <v>0.158</v>
      </c>
      <c r="F71" s="118">
        <f>Source!AC40+Source!AD40+Source!AF40</f>
        <v>2349.2799999999997</v>
      </c>
      <c r="G71" s="118">
        <v>127.02</v>
      </c>
      <c r="H71" s="118">
        <v>2186.56</v>
      </c>
      <c r="I71" s="118">
        <v>179.05</v>
      </c>
      <c r="J71" s="119">
        <f>Source!O40</f>
        <v>371</v>
      </c>
      <c r="K71" s="119">
        <f>Source!S40</f>
        <v>20</v>
      </c>
      <c r="L71" s="119">
        <f>Source!Q40</f>
        <v>345</v>
      </c>
      <c r="M71" s="120">
        <f>Source!R40</f>
        <v>28</v>
      </c>
    </row>
    <row r="72" spans="1:13" ht="12.75">
      <c r="A72" s="97"/>
      <c r="B72" s="96"/>
      <c r="C72" s="102" t="s">
        <v>680</v>
      </c>
      <c r="D72" s="99"/>
      <c r="E72" s="103">
        <v>114</v>
      </c>
      <c r="F72" s="101" t="s">
        <v>669</v>
      </c>
      <c r="G72" s="99"/>
      <c r="H72" s="99"/>
      <c r="I72" s="99"/>
      <c r="J72" s="104">
        <f>Source!X40</f>
        <v>55</v>
      </c>
      <c r="K72" s="99"/>
      <c r="L72" s="99"/>
      <c r="M72" s="100"/>
    </row>
    <row r="73" spans="1:13" ht="12.75">
      <c r="A73" s="74"/>
      <c r="B73" s="105"/>
      <c r="C73" s="110" t="s">
        <v>681</v>
      </c>
      <c r="D73" s="107"/>
      <c r="E73" s="111">
        <v>71</v>
      </c>
      <c r="F73" s="109" t="s">
        <v>669</v>
      </c>
      <c r="G73" s="107"/>
      <c r="H73" s="107"/>
      <c r="I73" s="107"/>
      <c r="J73" s="112">
        <f>Source!Y40</f>
        <v>34</v>
      </c>
      <c r="K73" s="107"/>
      <c r="L73" s="107"/>
      <c r="M73" s="108"/>
    </row>
    <row r="74" spans="1:13" ht="24">
      <c r="A74" s="122" t="s">
        <v>65</v>
      </c>
      <c r="B74" s="127" t="s">
        <v>69</v>
      </c>
      <c r="C74" s="124" t="s">
        <v>67</v>
      </c>
      <c r="D74" s="125" t="s">
        <v>68</v>
      </c>
      <c r="E74" s="126">
        <f>Source!I42</f>
        <v>17.38</v>
      </c>
      <c r="F74" s="128">
        <v>50.24</v>
      </c>
      <c r="G74" s="128"/>
      <c r="H74" s="128"/>
      <c r="I74" s="128"/>
      <c r="J74" s="129">
        <f>Source!O42</f>
        <v>873</v>
      </c>
      <c r="K74" s="129"/>
      <c r="L74" s="129"/>
      <c r="M74" s="130"/>
    </row>
    <row r="75" spans="1:13" ht="60">
      <c r="A75" s="113">
        <v>7</v>
      </c>
      <c r="B75" s="117" t="s">
        <v>74</v>
      </c>
      <c r="C75" s="114" t="s">
        <v>72</v>
      </c>
      <c r="D75" s="115" t="s">
        <v>73</v>
      </c>
      <c r="E75" s="116">
        <v>0.105</v>
      </c>
      <c r="F75" s="118">
        <f>Source!AC44+Source!AD44+Source!AF44</f>
        <v>26711.51</v>
      </c>
      <c r="G75" s="118">
        <v>304.55</v>
      </c>
      <c r="H75" s="118">
        <v>4130.76</v>
      </c>
      <c r="I75" s="118">
        <v>552.48</v>
      </c>
      <c r="J75" s="119">
        <f>Source!O44</f>
        <v>2805</v>
      </c>
      <c r="K75" s="119">
        <f>Source!S44</f>
        <v>32</v>
      </c>
      <c r="L75" s="119">
        <f>Source!Q44</f>
        <v>434</v>
      </c>
      <c r="M75" s="120">
        <f>Source!R44</f>
        <v>58</v>
      </c>
    </row>
    <row r="76" spans="1:13" ht="12.75">
      <c r="A76" s="97"/>
      <c r="B76" s="96"/>
      <c r="C76" s="102" t="s">
        <v>680</v>
      </c>
      <c r="D76" s="99"/>
      <c r="E76" s="103">
        <v>114</v>
      </c>
      <c r="F76" s="101" t="s">
        <v>669</v>
      </c>
      <c r="G76" s="99"/>
      <c r="H76" s="99"/>
      <c r="I76" s="99"/>
      <c r="J76" s="104">
        <f>Source!X44</f>
        <v>103</v>
      </c>
      <c r="K76" s="99"/>
      <c r="L76" s="99"/>
      <c r="M76" s="100"/>
    </row>
    <row r="77" spans="1:13" ht="12.75">
      <c r="A77" s="74"/>
      <c r="B77" s="105"/>
      <c r="C77" s="110" t="s">
        <v>681</v>
      </c>
      <c r="D77" s="107"/>
      <c r="E77" s="111">
        <v>71</v>
      </c>
      <c r="F77" s="109" t="s">
        <v>669</v>
      </c>
      <c r="G77" s="107"/>
      <c r="H77" s="107"/>
      <c r="I77" s="107"/>
      <c r="J77" s="112">
        <f>Source!Y44</f>
        <v>64</v>
      </c>
      <c r="K77" s="107"/>
      <c r="L77" s="107"/>
      <c r="M77" s="108"/>
    </row>
    <row r="78" spans="1:13" ht="22.5">
      <c r="A78" s="113">
        <v>8</v>
      </c>
      <c r="B78" s="117" t="s">
        <v>79</v>
      </c>
      <c r="C78" s="114" t="s">
        <v>77</v>
      </c>
      <c r="D78" s="115" t="s">
        <v>78</v>
      </c>
      <c r="E78" s="116">
        <v>0.084</v>
      </c>
      <c r="F78" s="118">
        <f>Source!AC46+Source!AD46+Source!AF46</f>
        <v>1578.5500000000002</v>
      </c>
      <c r="G78" s="118">
        <v>0</v>
      </c>
      <c r="H78" s="118">
        <v>37.13</v>
      </c>
      <c r="I78" s="118">
        <v>7.21</v>
      </c>
      <c r="J78" s="119">
        <f>Source!O46</f>
        <v>132</v>
      </c>
      <c r="K78" s="119">
        <f>Source!S46</f>
        <v>0</v>
      </c>
      <c r="L78" s="119">
        <f>Source!Q46</f>
        <v>3</v>
      </c>
      <c r="M78" s="120">
        <f>Source!R46</f>
        <v>1</v>
      </c>
    </row>
    <row r="79" spans="1:13" ht="12.75">
      <c r="A79" s="97"/>
      <c r="B79" s="96"/>
      <c r="C79" s="102" t="s">
        <v>680</v>
      </c>
      <c r="D79" s="99"/>
      <c r="E79" s="103">
        <v>114</v>
      </c>
      <c r="F79" s="101" t="s">
        <v>669</v>
      </c>
      <c r="G79" s="99"/>
      <c r="H79" s="99"/>
      <c r="I79" s="99"/>
      <c r="J79" s="104">
        <f>Source!X46</f>
        <v>1</v>
      </c>
      <c r="K79" s="99"/>
      <c r="L79" s="99"/>
      <c r="M79" s="100"/>
    </row>
    <row r="80" spans="1:13" ht="12.75">
      <c r="A80" s="74"/>
      <c r="B80" s="105"/>
      <c r="C80" s="110" t="s">
        <v>681</v>
      </c>
      <c r="D80" s="107"/>
      <c r="E80" s="111">
        <v>71</v>
      </c>
      <c r="F80" s="109" t="s">
        <v>669</v>
      </c>
      <c r="G80" s="107"/>
      <c r="H80" s="107"/>
      <c r="I80" s="107"/>
      <c r="J80" s="112">
        <f>Source!Y46</f>
        <v>1</v>
      </c>
      <c r="K80" s="107"/>
      <c r="L80" s="107"/>
      <c r="M80" s="108"/>
    </row>
    <row r="81" spans="1:13" ht="24">
      <c r="A81" s="122" t="s">
        <v>80</v>
      </c>
      <c r="B81" s="127" t="s">
        <v>84</v>
      </c>
      <c r="C81" s="124" t="s">
        <v>82</v>
      </c>
      <c r="D81" s="125" t="s">
        <v>83</v>
      </c>
      <c r="E81" s="126">
        <f>Source!I48</f>
        <v>-0.08652000000000001</v>
      </c>
      <c r="F81" s="128">
        <v>1496.52</v>
      </c>
      <c r="G81" s="128"/>
      <c r="H81" s="128"/>
      <c r="I81" s="128"/>
      <c r="J81" s="129">
        <f>Source!O48</f>
        <v>-129</v>
      </c>
      <c r="K81" s="129"/>
      <c r="L81" s="129"/>
      <c r="M81" s="130"/>
    </row>
    <row r="82" spans="1:13" ht="24">
      <c r="A82" s="122" t="s">
        <v>85</v>
      </c>
      <c r="B82" s="127" t="s">
        <v>88</v>
      </c>
      <c r="C82" s="124" t="s">
        <v>87</v>
      </c>
      <c r="D82" s="125" t="s">
        <v>83</v>
      </c>
      <c r="E82" s="126">
        <f>Source!I50</f>
        <v>0.08652000000000001</v>
      </c>
      <c r="F82" s="128">
        <v>1700.14</v>
      </c>
      <c r="G82" s="128"/>
      <c r="H82" s="128"/>
      <c r="I82" s="128"/>
      <c r="J82" s="129">
        <f>Source!O50</f>
        <v>147</v>
      </c>
      <c r="K82" s="129"/>
      <c r="L82" s="129"/>
      <c r="M82" s="130"/>
    </row>
    <row r="83" spans="1:13" ht="48">
      <c r="A83" s="113">
        <v>9</v>
      </c>
      <c r="B83" s="117" t="s">
        <v>93</v>
      </c>
      <c r="C83" s="114" t="s">
        <v>91</v>
      </c>
      <c r="D83" s="115" t="s">
        <v>92</v>
      </c>
      <c r="E83" s="116">
        <v>0.105</v>
      </c>
      <c r="F83" s="118">
        <f>Source!AC52+Source!AD52+Source!AF52</f>
        <v>55590.97</v>
      </c>
      <c r="G83" s="118">
        <v>371.51</v>
      </c>
      <c r="H83" s="118">
        <v>2256.19</v>
      </c>
      <c r="I83" s="118">
        <v>264.64</v>
      </c>
      <c r="J83" s="119">
        <f>Source!O52</f>
        <v>5837</v>
      </c>
      <c r="K83" s="119">
        <f>Source!S52</f>
        <v>39</v>
      </c>
      <c r="L83" s="119">
        <f>Source!Q52</f>
        <v>237</v>
      </c>
      <c r="M83" s="120">
        <f>Source!R52</f>
        <v>28</v>
      </c>
    </row>
    <row r="84" spans="1:13" ht="12.75">
      <c r="A84" s="97"/>
      <c r="B84" s="96"/>
      <c r="C84" s="102" t="s">
        <v>680</v>
      </c>
      <c r="D84" s="99"/>
      <c r="E84" s="103">
        <v>114</v>
      </c>
      <c r="F84" s="101" t="s">
        <v>669</v>
      </c>
      <c r="G84" s="99"/>
      <c r="H84" s="99"/>
      <c r="I84" s="99"/>
      <c r="J84" s="104">
        <f>Source!X52</f>
        <v>76</v>
      </c>
      <c r="K84" s="99"/>
      <c r="L84" s="99"/>
      <c r="M84" s="100"/>
    </row>
    <row r="85" spans="1:13" ht="12.75">
      <c r="A85" s="74"/>
      <c r="B85" s="105"/>
      <c r="C85" s="110" t="s">
        <v>681</v>
      </c>
      <c r="D85" s="107"/>
      <c r="E85" s="111">
        <v>71</v>
      </c>
      <c r="F85" s="109" t="s">
        <v>669</v>
      </c>
      <c r="G85" s="107"/>
      <c r="H85" s="107"/>
      <c r="I85" s="107"/>
      <c r="J85" s="112">
        <f>Source!Y52</f>
        <v>48</v>
      </c>
      <c r="K85" s="107"/>
      <c r="L85" s="107"/>
      <c r="M85" s="108"/>
    </row>
    <row r="86" spans="1:13" ht="36">
      <c r="A86" s="113">
        <v>10</v>
      </c>
      <c r="B86" s="117" t="s">
        <v>97</v>
      </c>
      <c r="C86" s="114" t="s">
        <v>96</v>
      </c>
      <c r="D86" s="115" t="s">
        <v>92</v>
      </c>
      <c r="E86" s="116">
        <v>0.105</v>
      </c>
      <c r="F86" s="118">
        <f>Source!AC54+Source!AD54+Source!AF54</f>
        <v>13233.12</v>
      </c>
      <c r="G86" s="118">
        <v>1.74</v>
      </c>
      <c r="H86" s="118">
        <v>5.62</v>
      </c>
      <c r="I86" s="118">
        <v>0</v>
      </c>
      <c r="J86" s="119">
        <f>Source!O54</f>
        <v>1390</v>
      </c>
      <c r="K86" s="119">
        <f>Source!S54</f>
        <v>0</v>
      </c>
      <c r="L86" s="119">
        <f>Source!Q54</f>
        <v>1</v>
      </c>
      <c r="M86" s="120">
        <f>Source!R54</f>
        <v>0</v>
      </c>
    </row>
    <row r="87" spans="1:13" ht="12.75">
      <c r="A87" s="97"/>
      <c r="B87" s="96"/>
      <c r="C87" s="102" t="s">
        <v>680</v>
      </c>
      <c r="D87" s="99"/>
      <c r="E87" s="103">
        <v>114</v>
      </c>
      <c r="F87" s="101" t="s">
        <v>669</v>
      </c>
      <c r="G87" s="99"/>
      <c r="H87" s="99"/>
      <c r="I87" s="99"/>
      <c r="J87" s="104">
        <f>Source!X54</f>
        <v>0</v>
      </c>
      <c r="K87" s="99"/>
      <c r="L87" s="99"/>
      <c r="M87" s="100"/>
    </row>
    <row r="88" spans="1:13" ht="12.75">
      <c r="A88" s="74"/>
      <c r="B88" s="105"/>
      <c r="C88" s="110" t="s">
        <v>681</v>
      </c>
      <c r="D88" s="107"/>
      <c r="E88" s="111">
        <v>71</v>
      </c>
      <c r="F88" s="109" t="s">
        <v>669</v>
      </c>
      <c r="G88" s="107"/>
      <c r="H88" s="107"/>
      <c r="I88" s="107"/>
      <c r="J88" s="112">
        <f>Source!Y54</f>
        <v>0</v>
      </c>
      <c r="K88" s="107"/>
      <c r="L88" s="107"/>
      <c r="M88" s="108"/>
    </row>
    <row r="89" spans="1:13" ht="12.75">
      <c r="A89" s="74"/>
      <c r="B89" s="105"/>
      <c r="C89" s="121" t="s">
        <v>682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6"/>
    </row>
    <row r="90" spans="1:13" ht="12.75">
      <c r="A90" s="74"/>
      <c r="B90" s="105"/>
      <c r="C90" s="121" t="s">
        <v>683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6"/>
    </row>
    <row r="91" spans="1:13" ht="13.5" thickBot="1">
      <c r="A91" s="74"/>
      <c r="B91" s="105"/>
      <c r="C91" s="121" t="s">
        <v>684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6"/>
    </row>
    <row r="92" spans="1:125" ht="12.75">
      <c r="A92" s="131"/>
      <c r="B92" s="131"/>
      <c r="C92" s="132" t="s">
        <v>685</v>
      </c>
      <c r="D92" s="133"/>
      <c r="E92" s="133"/>
      <c r="F92" s="133"/>
      <c r="G92" s="133"/>
      <c r="H92" s="133"/>
      <c r="I92" s="133"/>
      <c r="J92" s="134">
        <f>Source!O57</f>
        <v>13698</v>
      </c>
      <c r="K92" s="134">
        <f>Source!S57</f>
        <v>232</v>
      </c>
      <c r="L92" s="134">
        <f>Source!Q57</f>
        <v>1347</v>
      </c>
      <c r="M92" s="134">
        <f>Source!R57</f>
        <v>162</v>
      </c>
      <c r="X92" s="61"/>
      <c r="Y92" s="61">
        <v>514</v>
      </c>
      <c r="Z92" s="61" t="s">
        <v>667</v>
      </c>
      <c r="AA92" s="61"/>
      <c r="AB92" s="61" t="s">
        <v>667</v>
      </c>
      <c r="AC92" s="61" t="str">
        <f>Source!G57</f>
        <v>Оборудование автомобильной стоянки</v>
      </c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>
        <f>SUM(R48:R91)</f>
        <v>0</v>
      </c>
      <c r="AO92" s="61">
        <f>SUM(S48:S91)</f>
        <v>0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>
        <f>Source!U57</f>
        <v>27.11518</v>
      </c>
      <c r="CX92" s="61">
        <f>Source!V57</f>
        <v>12.399372</v>
      </c>
      <c r="CY92" s="61">
        <f>Source!O57</f>
        <v>13698</v>
      </c>
      <c r="CZ92" s="61">
        <f>Source!S57</f>
        <v>232</v>
      </c>
      <c r="DA92" s="61">
        <f>Source!Q57</f>
        <v>1347</v>
      </c>
      <c r="DB92" s="61">
        <f>Source!R57</f>
        <v>162</v>
      </c>
      <c r="DC92" s="61">
        <f>Source!P57</f>
        <v>12119</v>
      </c>
      <c r="DD92" s="61">
        <f>Source!AO57</f>
        <v>0</v>
      </c>
      <c r="DE92" s="61">
        <f>Source!AV57</f>
        <v>12119</v>
      </c>
      <c r="DF92" s="61">
        <f>Source!AP57</f>
        <v>0</v>
      </c>
      <c r="DG92" s="61">
        <f>Source!AQ57</f>
        <v>0</v>
      </c>
      <c r="DH92" s="61">
        <f>Source!AZ57</f>
        <v>0</v>
      </c>
      <c r="DI92" s="61">
        <f>Source!T57</f>
        <v>0</v>
      </c>
      <c r="DJ92" s="61">
        <f>Source!W57</f>
        <v>314</v>
      </c>
      <c r="DK92" s="61">
        <f>Source!X57</f>
        <v>419</v>
      </c>
      <c r="DL92" s="61">
        <f>Source!Y57</f>
        <v>255</v>
      </c>
      <c r="DM92" s="61">
        <f>Source!AR57</f>
        <v>14372</v>
      </c>
      <c r="DN92" s="61">
        <f>Source!AS57</f>
        <v>14372</v>
      </c>
      <c r="DO92" s="61">
        <f>Source!AT57</f>
        <v>0</v>
      </c>
      <c r="DP92" s="61">
        <f>Source!AP57</f>
        <v>0</v>
      </c>
      <c r="DQ92" s="61">
        <f>Source!AU57</f>
        <v>0</v>
      </c>
      <c r="DR92" s="61">
        <f>Source!AS57+Source!AT57</f>
        <v>14372</v>
      </c>
      <c r="DS92" s="61">
        <f>Source!AW57</f>
        <v>12119</v>
      </c>
      <c r="DT92" s="61">
        <f>Source!AX57</f>
        <v>0</v>
      </c>
      <c r="DU92" s="61">
        <f>Source!AY57</f>
        <v>12119</v>
      </c>
    </row>
    <row r="94" spans="3:10" ht="12.75">
      <c r="C94" s="32"/>
      <c r="D94" s="51"/>
      <c r="E94" s="51"/>
      <c r="F94" s="51"/>
      <c r="G94" s="51"/>
      <c r="H94" s="51"/>
      <c r="I94" s="51"/>
      <c r="J94" s="51"/>
    </row>
    <row r="95" spans="1:10" ht="12.75">
      <c r="A95" s="135"/>
      <c r="B95" s="135"/>
      <c r="C95" s="136" t="s">
        <v>686</v>
      </c>
      <c r="D95" s="137"/>
      <c r="E95" s="137"/>
      <c r="F95" s="137"/>
      <c r="G95" s="137"/>
      <c r="H95" s="138"/>
      <c r="I95" s="138"/>
      <c r="J95" s="138">
        <f>Source!X57</f>
        <v>419</v>
      </c>
    </row>
    <row r="96" spans="1:10" ht="12.75">
      <c r="A96" s="135"/>
      <c r="B96" s="135"/>
      <c r="C96" s="136" t="s">
        <v>687</v>
      </c>
      <c r="D96" s="137"/>
      <c r="E96" s="137"/>
      <c r="F96" s="137"/>
      <c r="G96" s="137"/>
      <c r="H96" s="138"/>
      <c r="I96" s="138"/>
      <c r="J96" s="138">
        <f>Source!Y57</f>
        <v>255</v>
      </c>
    </row>
    <row r="97" spans="1:10" ht="12.75">
      <c r="A97" s="135"/>
      <c r="B97" s="135"/>
      <c r="C97" s="136" t="s">
        <v>688</v>
      </c>
      <c r="D97" s="137"/>
      <c r="E97" s="137"/>
      <c r="F97" s="137"/>
      <c r="G97" s="137"/>
      <c r="H97" s="138"/>
      <c r="I97" s="138"/>
      <c r="J97" s="138">
        <f>Source!AR57</f>
        <v>14372</v>
      </c>
    </row>
    <row r="98" spans="1:10" ht="12.75">
      <c r="A98" s="135"/>
      <c r="B98" s="135"/>
      <c r="C98" s="136"/>
      <c r="D98" s="137"/>
      <c r="E98" s="137"/>
      <c r="F98" s="137"/>
      <c r="G98" s="137"/>
      <c r="H98" s="138"/>
      <c r="I98" s="138"/>
      <c r="J98" s="138"/>
    </row>
    <row r="99" spans="1:10" ht="12.75">
      <c r="A99" s="135"/>
      <c r="B99" s="135"/>
      <c r="C99" s="162" t="s">
        <v>711</v>
      </c>
      <c r="D99" s="162"/>
      <c r="E99" s="162"/>
      <c r="F99" s="162"/>
      <c r="G99" s="162"/>
      <c r="H99" s="163"/>
      <c r="I99" s="163"/>
      <c r="J99" s="163"/>
    </row>
    <row r="100" spans="1:10" ht="12.75">
      <c r="A100" s="135"/>
      <c r="B100" s="135"/>
      <c r="C100" s="162" t="s">
        <v>712</v>
      </c>
      <c r="D100" s="162"/>
      <c r="E100" s="162"/>
      <c r="F100" s="162"/>
      <c r="G100" s="162"/>
      <c r="H100" s="163"/>
      <c r="I100" s="163"/>
      <c r="J100" s="163"/>
    </row>
    <row r="101" spans="1:10" ht="12.75">
      <c r="A101" s="135"/>
      <c r="B101" s="135"/>
      <c r="C101" s="162" t="s">
        <v>713</v>
      </c>
      <c r="D101" s="162"/>
      <c r="E101" s="162"/>
      <c r="F101" s="162"/>
      <c r="G101" s="162"/>
      <c r="H101" s="163"/>
      <c r="I101" s="163"/>
      <c r="J101" s="163"/>
    </row>
    <row r="102" spans="1:10" ht="12.75">
      <c r="A102" s="135"/>
      <c r="B102" s="135"/>
      <c r="C102" s="162" t="s">
        <v>714</v>
      </c>
      <c r="D102" s="164" t="s">
        <v>715</v>
      </c>
      <c r="E102" s="162">
        <v>6.42</v>
      </c>
      <c r="F102" s="162"/>
      <c r="G102" s="165"/>
      <c r="H102" s="163"/>
      <c r="I102" s="163"/>
      <c r="J102" s="166">
        <f>ROUND(E102*J97,0)</f>
        <v>92268</v>
      </c>
    </row>
    <row r="103" spans="1:10" ht="12.75">
      <c r="A103" s="135"/>
      <c r="B103" s="135"/>
      <c r="C103" s="162" t="s">
        <v>716</v>
      </c>
      <c r="D103" s="162"/>
      <c r="E103" s="162">
        <v>18</v>
      </c>
      <c r="F103" s="162" t="s">
        <v>717</v>
      </c>
      <c r="G103" s="165"/>
      <c r="H103" s="163"/>
      <c r="I103" s="163"/>
      <c r="J103" s="166">
        <f>ROUND(J102*E103%,0)</f>
        <v>16608</v>
      </c>
    </row>
    <row r="104" spans="1:10" ht="12.75">
      <c r="A104" s="135"/>
      <c r="B104" s="135"/>
      <c r="C104" s="167" t="s">
        <v>718</v>
      </c>
      <c r="D104" s="167"/>
      <c r="E104" s="167"/>
      <c r="F104" s="167"/>
      <c r="G104" s="168"/>
      <c r="H104" s="169"/>
      <c r="I104" s="169"/>
      <c r="J104" s="170">
        <f>J102+J103</f>
        <v>108876</v>
      </c>
    </row>
    <row r="105" spans="1:10" ht="12.75">
      <c r="A105" s="135"/>
      <c r="B105" s="135"/>
      <c r="C105" s="136"/>
      <c r="D105" s="137"/>
      <c r="E105" s="137"/>
      <c r="F105" s="137"/>
      <c r="G105" s="137"/>
      <c r="H105" s="138"/>
      <c r="I105" s="138"/>
      <c r="J105" s="138"/>
    </row>
    <row r="106" spans="1:76" ht="15.75">
      <c r="A106" s="85" t="s">
        <v>667</v>
      </c>
      <c r="B106" s="85"/>
      <c r="C106" s="86" t="s">
        <v>145</v>
      </c>
      <c r="D106" s="86"/>
      <c r="E106" s="86"/>
      <c r="F106" s="86"/>
      <c r="G106" s="86"/>
      <c r="H106" s="86"/>
      <c r="I106" s="86"/>
      <c r="J106" s="86"/>
      <c r="K106" s="86"/>
      <c r="L106" s="86"/>
      <c r="Y106" s="61">
        <v>4</v>
      </c>
      <c r="Z106" s="61" t="s">
        <v>667</v>
      </c>
      <c r="AA106" s="61"/>
      <c r="AB106" s="61" t="s">
        <v>667</v>
      </c>
      <c r="AC106" s="61" t="s">
        <v>145</v>
      </c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X106" s="87" t="str">
        <f>C106</f>
        <v>Ремонт проезжей части и пешеходных дорожек</v>
      </c>
    </row>
    <row r="107" ht="13.5" thickBot="1"/>
    <row r="108" spans="1:13" ht="36">
      <c r="A108" s="88">
        <v>11</v>
      </c>
      <c r="B108" s="92" t="s">
        <v>30</v>
      </c>
      <c r="C108" s="89" t="s">
        <v>28</v>
      </c>
      <c r="D108" s="90" t="s">
        <v>29</v>
      </c>
      <c r="E108" s="91">
        <v>0.6</v>
      </c>
      <c r="F108" s="93">
        <f>Source!AC87+Source!AD87+Source!AF87</f>
        <v>1211.98</v>
      </c>
      <c r="G108" s="93">
        <v>1211.98</v>
      </c>
      <c r="H108" s="93">
        <v>0</v>
      </c>
      <c r="I108" s="93">
        <v>0</v>
      </c>
      <c r="J108" s="94">
        <f>Source!O87</f>
        <v>727</v>
      </c>
      <c r="K108" s="94">
        <f>Source!S87</f>
        <v>727</v>
      </c>
      <c r="L108" s="94">
        <f>Source!Q87</f>
        <v>0</v>
      </c>
      <c r="M108" s="95">
        <f>Source!R87</f>
        <v>0</v>
      </c>
    </row>
    <row r="109" spans="1:13" ht="12.75">
      <c r="A109" s="97"/>
      <c r="B109" s="96"/>
      <c r="C109" s="102" t="s">
        <v>672</v>
      </c>
      <c r="D109" s="99"/>
      <c r="E109" s="103">
        <v>64</v>
      </c>
      <c r="F109" s="101" t="s">
        <v>669</v>
      </c>
      <c r="G109" s="99"/>
      <c r="H109" s="99"/>
      <c r="I109" s="99"/>
      <c r="J109" s="104">
        <f>Source!X87</f>
        <v>465</v>
      </c>
      <c r="K109" s="99"/>
      <c r="L109" s="99"/>
      <c r="M109" s="100"/>
    </row>
    <row r="110" spans="1:13" ht="12.75">
      <c r="A110" s="74"/>
      <c r="B110" s="105"/>
      <c r="C110" s="110" t="s">
        <v>673</v>
      </c>
      <c r="D110" s="107"/>
      <c r="E110" s="111">
        <v>34</v>
      </c>
      <c r="F110" s="109" t="s">
        <v>669</v>
      </c>
      <c r="G110" s="107"/>
      <c r="H110" s="107"/>
      <c r="I110" s="107"/>
      <c r="J110" s="112">
        <f>Source!Y87</f>
        <v>247</v>
      </c>
      <c r="K110" s="107"/>
      <c r="L110" s="107"/>
      <c r="M110" s="108"/>
    </row>
    <row r="111" spans="1:13" ht="24">
      <c r="A111" s="113">
        <v>12</v>
      </c>
      <c r="B111" s="117" t="s">
        <v>49</v>
      </c>
      <c r="C111" s="114" t="s">
        <v>47</v>
      </c>
      <c r="D111" s="115" t="s">
        <v>48</v>
      </c>
      <c r="E111" s="116">
        <v>0.05</v>
      </c>
      <c r="F111" s="118">
        <f>Source!AC89+Source!AD89+Source!AF89</f>
        <v>4507.82</v>
      </c>
      <c r="G111" s="118">
        <v>648.96</v>
      </c>
      <c r="H111" s="118">
        <v>80.35</v>
      </c>
      <c r="I111" s="118">
        <v>9.25</v>
      </c>
      <c r="J111" s="119">
        <f>Source!O89</f>
        <v>225</v>
      </c>
      <c r="K111" s="119">
        <f>Source!S89</f>
        <v>32</v>
      </c>
      <c r="L111" s="119">
        <f>Source!Q89</f>
        <v>4</v>
      </c>
      <c r="M111" s="120">
        <f>Source!R89</f>
        <v>0</v>
      </c>
    </row>
    <row r="112" spans="1:13" ht="12.75">
      <c r="A112" s="97"/>
      <c r="B112" s="96"/>
      <c r="C112" s="102" t="s">
        <v>680</v>
      </c>
      <c r="D112" s="99"/>
      <c r="E112" s="103">
        <v>114</v>
      </c>
      <c r="F112" s="101" t="s">
        <v>669</v>
      </c>
      <c r="G112" s="99"/>
      <c r="H112" s="99"/>
      <c r="I112" s="99"/>
      <c r="J112" s="104">
        <f>Source!X89</f>
        <v>36</v>
      </c>
      <c r="K112" s="99"/>
      <c r="L112" s="99"/>
      <c r="M112" s="100"/>
    </row>
    <row r="113" spans="1:13" ht="12.75">
      <c r="A113" s="74"/>
      <c r="B113" s="105"/>
      <c r="C113" s="110" t="s">
        <v>681</v>
      </c>
      <c r="D113" s="107"/>
      <c r="E113" s="111">
        <v>71</v>
      </c>
      <c r="F113" s="109" t="s">
        <v>669</v>
      </c>
      <c r="G113" s="107"/>
      <c r="H113" s="107"/>
      <c r="I113" s="107"/>
      <c r="J113" s="112">
        <f>Source!Y89</f>
        <v>23</v>
      </c>
      <c r="K113" s="107"/>
      <c r="L113" s="107"/>
      <c r="M113" s="108"/>
    </row>
    <row r="114" spans="1:13" ht="24">
      <c r="A114" s="122" t="s">
        <v>148</v>
      </c>
      <c r="B114" s="127" t="s">
        <v>56</v>
      </c>
      <c r="C114" s="124" t="s">
        <v>54</v>
      </c>
      <c r="D114" s="125" t="s">
        <v>55</v>
      </c>
      <c r="E114" s="126">
        <f>Source!I91</f>
        <v>5</v>
      </c>
      <c r="F114" s="128">
        <v>63.5</v>
      </c>
      <c r="G114" s="128"/>
      <c r="H114" s="128"/>
      <c r="I114" s="128"/>
      <c r="J114" s="129">
        <f>Source!O91</f>
        <v>318</v>
      </c>
      <c r="K114" s="129"/>
      <c r="L114" s="129"/>
      <c r="M114" s="130"/>
    </row>
    <row r="115" spans="1:13" ht="24">
      <c r="A115" s="113">
        <v>13</v>
      </c>
      <c r="B115" s="117" t="s">
        <v>49</v>
      </c>
      <c r="C115" s="114" t="s">
        <v>47</v>
      </c>
      <c r="D115" s="115" t="s">
        <v>48</v>
      </c>
      <c r="E115" s="116">
        <v>2.36</v>
      </c>
      <c r="F115" s="118">
        <f>Source!AC93+Source!AD93+Source!AF93</f>
        <v>4507.82</v>
      </c>
      <c r="G115" s="118">
        <v>648.96</v>
      </c>
      <c r="H115" s="118">
        <v>80.35</v>
      </c>
      <c r="I115" s="118">
        <v>9.25</v>
      </c>
      <c r="J115" s="119">
        <f>Source!O93</f>
        <v>10639</v>
      </c>
      <c r="K115" s="119">
        <f>Source!S93</f>
        <v>1532</v>
      </c>
      <c r="L115" s="119">
        <f>Source!Q93</f>
        <v>190</v>
      </c>
      <c r="M115" s="120">
        <f>Source!R93</f>
        <v>22</v>
      </c>
    </row>
    <row r="116" spans="1:13" ht="12.75">
      <c r="A116" s="97"/>
      <c r="B116" s="96"/>
      <c r="C116" s="102" t="s">
        <v>680</v>
      </c>
      <c r="D116" s="99"/>
      <c r="E116" s="103">
        <v>114</v>
      </c>
      <c r="F116" s="101" t="s">
        <v>669</v>
      </c>
      <c r="G116" s="99"/>
      <c r="H116" s="99"/>
      <c r="I116" s="99"/>
      <c r="J116" s="104">
        <f>Source!X93</f>
        <v>1772</v>
      </c>
      <c r="K116" s="99"/>
      <c r="L116" s="99"/>
      <c r="M116" s="100"/>
    </row>
    <row r="117" spans="1:13" ht="12.75">
      <c r="A117" s="74"/>
      <c r="B117" s="105"/>
      <c r="C117" s="110" t="s">
        <v>681</v>
      </c>
      <c r="D117" s="107"/>
      <c r="E117" s="111">
        <v>71</v>
      </c>
      <c r="F117" s="109" t="s">
        <v>669</v>
      </c>
      <c r="G117" s="107"/>
      <c r="H117" s="107"/>
      <c r="I117" s="107"/>
      <c r="J117" s="112">
        <f>Source!Y93</f>
        <v>1103</v>
      </c>
      <c r="K117" s="107"/>
      <c r="L117" s="107"/>
      <c r="M117" s="108"/>
    </row>
    <row r="118" spans="1:13" ht="22.5">
      <c r="A118" s="122" t="s">
        <v>150</v>
      </c>
      <c r="B118" s="127" t="s">
        <v>153</v>
      </c>
      <c r="C118" s="124" t="s">
        <v>152</v>
      </c>
      <c r="D118" s="125" t="s">
        <v>68</v>
      </c>
      <c r="E118" s="126">
        <f>Source!I95</f>
        <v>-13.924</v>
      </c>
      <c r="F118" s="128">
        <v>610.11</v>
      </c>
      <c r="G118" s="128"/>
      <c r="H118" s="128"/>
      <c r="I118" s="128"/>
      <c r="J118" s="129">
        <f>Source!O95</f>
        <v>-8495</v>
      </c>
      <c r="K118" s="129"/>
      <c r="L118" s="129"/>
      <c r="M118" s="130"/>
    </row>
    <row r="119" spans="1:13" ht="24">
      <c r="A119" s="122" t="s">
        <v>154</v>
      </c>
      <c r="B119" s="127" t="s">
        <v>157</v>
      </c>
      <c r="C119" s="124" t="s">
        <v>156</v>
      </c>
      <c r="D119" s="125" t="s">
        <v>68</v>
      </c>
      <c r="E119" s="126">
        <f>Source!I97</f>
        <v>-0.1416</v>
      </c>
      <c r="F119" s="128">
        <v>456.93</v>
      </c>
      <c r="G119" s="128"/>
      <c r="H119" s="128"/>
      <c r="I119" s="128"/>
      <c r="J119" s="129">
        <f>Source!O97</f>
        <v>-65</v>
      </c>
      <c r="K119" s="129"/>
      <c r="L119" s="129"/>
      <c r="M119" s="130"/>
    </row>
    <row r="120" spans="1:13" ht="22.5">
      <c r="A120" s="122" t="s">
        <v>158</v>
      </c>
      <c r="B120" s="127" t="s">
        <v>153</v>
      </c>
      <c r="C120" s="124" t="s">
        <v>152</v>
      </c>
      <c r="D120" s="125" t="s">
        <v>68</v>
      </c>
      <c r="E120" s="126">
        <f>Source!I99</f>
        <v>11.9746</v>
      </c>
      <c r="F120" s="128">
        <v>610.11</v>
      </c>
      <c r="G120" s="128"/>
      <c r="H120" s="128"/>
      <c r="I120" s="128"/>
      <c r="J120" s="129">
        <f>Source!O99</f>
        <v>7306</v>
      </c>
      <c r="K120" s="129"/>
      <c r="L120" s="129"/>
      <c r="M120" s="130"/>
    </row>
    <row r="121" spans="1:13" ht="24">
      <c r="A121" s="122" t="s">
        <v>159</v>
      </c>
      <c r="B121" s="127" t="s">
        <v>157</v>
      </c>
      <c r="C121" s="124" t="s">
        <v>156</v>
      </c>
      <c r="D121" s="125" t="s">
        <v>68</v>
      </c>
      <c r="E121" s="126">
        <f>Source!I101</f>
        <v>0.0467</v>
      </c>
      <c r="F121" s="128">
        <v>456.93</v>
      </c>
      <c r="G121" s="128"/>
      <c r="H121" s="128"/>
      <c r="I121" s="128"/>
      <c r="J121" s="129">
        <f>Source!O101</f>
        <v>21</v>
      </c>
      <c r="K121" s="129"/>
      <c r="L121" s="129"/>
      <c r="M121" s="130"/>
    </row>
    <row r="122" spans="1:13" ht="24">
      <c r="A122" s="122" t="s">
        <v>160</v>
      </c>
      <c r="B122" s="127" t="s">
        <v>163</v>
      </c>
      <c r="C122" s="124" t="s">
        <v>162</v>
      </c>
      <c r="D122" s="125" t="s">
        <v>55</v>
      </c>
      <c r="E122" s="126">
        <f>Source!I103</f>
        <v>236</v>
      </c>
      <c r="F122" s="128">
        <v>22.5</v>
      </c>
      <c r="G122" s="128"/>
      <c r="H122" s="128"/>
      <c r="I122" s="128"/>
      <c r="J122" s="129">
        <f>Source!O103</f>
        <v>5310</v>
      </c>
      <c r="K122" s="129"/>
      <c r="L122" s="129"/>
      <c r="M122" s="130"/>
    </row>
    <row r="123" spans="1:13" ht="24">
      <c r="A123" s="113">
        <v>14</v>
      </c>
      <c r="B123" s="117" t="s">
        <v>167</v>
      </c>
      <c r="C123" s="114" t="s">
        <v>166</v>
      </c>
      <c r="D123" s="115" t="s">
        <v>29</v>
      </c>
      <c r="E123" s="116">
        <v>0.44</v>
      </c>
      <c r="F123" s="118">
        <f>Source!AC105+Source!AD105+Source!AF105</f>
        <v>669.06</v>
      </c>
      <c r="G123" s="118">
        <v>669.06</v>
      </c>
      <c r="H123" s="118">
        <v>0</v>
      </c>
      <c r="I123" s="118">
        <v>0</v>
      </c>
      <c r="J123" s="119">
        <f>Source!O105</f>
        <v>294</v>
      </c>
      <c r="K123" s="119">
        <f>Source!S105</f>
        <v>294</v>
      </c>
      <c r="L123" s="119">
        <f>Source!Q105</f>
        <v>0</v>
      </c>
      <c r="M123" s="120">
        <f>Source!R105</f>
        <v>0</v>
      </c>
    </row>
    <row r="124" spans="1:13" ht="12.75">
      <c r="A124" s="97"/>
      <c r="B124" s="96"/>
      <c r="C124" s="102" t="s">
        <v>672</v>
      </c>
      <c r="D124" s="99"/>
      <c r="E124" s="103">
        <v>64</v>
      </c>
      <c r="F124" s="101" t="s">
        <v>669</v>
      </c>
      <c r="G124" s="99"/>
      <c r="H124" s="99"/>
      <c r="I124" s="99"/>
      <c r="J124" s="104">
        <f>Source!X105</f>
        <v>188</v>
      </c>
      <c r="K124" s="99"/>
      <c r="L124" s="99"/>
      <c r="M124" s="100"/>
    </row>
    <row r="125" spans="1:13" ht="12.75">
      <c r="A125" s="74"/>
      <c r="B125" s="105"/>
      <c r="C125" s="110" t="s">
        <v>673</v>
      </c>
      <c r="D125" s="107"/>
      <c r="E125" s="111">
        <v>34</v>
      </c>
      <c r="F125" s="109" t="s">
        <v>669</v>
      </c>
      <c r="G125" s="107"/>
      <c r="H125" s="107"/>
      <c r="I125" s="107"/>
      <c r="J125" s="112">
        <f>Source!Y105</f>
        <v>100</v>
      </c>
      <c r="K125" s="107"/>
      <c r="L125" s="107"/>
      <c r="M125" s="108"/>
    </row>
    <row r="126" spans="1:13" ht="36">
      <c r="A126" s="113">
        <v>15</v>
      </c>
      <c r="B126" s="117" t="s">
        <v>172</v>
      </c>
      <c r="C126" s="114" t="s">
        <v>170</v>
      </c>
      <c r="D126" s="115" t="s">
        <v>171</v>
      </c>
      <c r="E126" s="116">
        <v>3.2</v>
      </c>
      <c r="F126" s="118">
        <f>Source!AC107+Source!AD107+Source!AF107</f>
        <v>3037.97</v>
      </c>
      <c r="G126" s="118">
        <v>223.83</v>
      </c>
      <c r="H126" s="118">
        <v>259.46</v>
      </c>
      <c r="I126" s="118">
        <v>35.28</v>
      </c>
      <c r="J126" s="119">
        <f>Source!O107</f>
        <v>9721</v>
      </c>
      <c r="K126" s="119">
        <f>Source!S107</f>
        <v>716</v>
      </c>
      <c r="L126" s="119">
        <f>Source!Q107</f>
        <v>830</v>
      </c>
      <c r="M126" s="120">
        <f>Source!R107</f>
        <v>113</v>
      </c>
    </row>
    <row r="127" spans="1:13" ht="12.75">
      <c r="A127" s="97"/>
      <c r="B127" s="96"/>
      <c r="C127" s="102" t="s">
        <v>680</v>
      </c>
      <c r="D127" s="99"/>
      <c r="E127" s="103">
        <v>114</v>
      </c>
      <c r="F127" s="101" t="s">
        <v>669</v>
      </c>
      <c r="G127" s="99"/>
      <c r="H127" s="99"/>
      <c r="I127" s="99"/>
      <c r="J127" s="104">
        <f>Source!X107</f>
        <v>945</v>
      </c>
      <c r="K127" s="99"/>
      <c r="L127" s="99"/>
      <c r="M127" s="100"/>
    </row>
    <row r="128" spans="1:13" ht="12.75">
      <c r="A128" s="74"/>
      <c r="B128" s="105"/>
      <c r="C128" s="110" t="s">
        <v>681</v>
      </c>
      <c r="D128" s="107"/>
      <c r="E128" s="111">
        <v>71</v>
      </c>
      <c r="F128" s="109" t="s">
        <v>669</v>
      </c>
      <c r="G128" s="107"/>
      <c r="H128" s="107"/>
      <c r="I128" s="107"/>
      <c r="J128" s="112">
        <f>Source!Y107</f>
        <v>589</v>
      </c>
      <c r="K128" s="107"/>
      <c r="L128" s="107"/>
      <c r="M128" s="108"/>
    </row>
    <row r="129" spans="1:13" ht="48">
      <c r="A129" s="113">
        <v>16</v>
      </c>
      <c r="B129" s="117" t="s">
        <v>177</v>
      </c>
      <c r="C129" s="114" t="s">
        <v>175</v>
      </c>
      <c r="D129" s="115" t="s">
        <v>176</v>
      </c>
      <c r="E129" s="116">
        <v>3.2</v>
      </c>
      <c r="F129" s="118">
        <f>Source!AC109+Source!AD109+Source!AF109</f>
        <v>3569.82</v>
      </c>
      <c r="G129" s="118">
        <v>141.67</v>
      </c>
      <c r="H129" s="118">
        <v>57.4</v>
      </c>
      <c r="I129" s="118">
        <v>0.58</v>
      </c>
      <c r="J129" s="119">
        <f>Source!O109</f>
        <v>11423</v>
      </c>
      <c r="K129" s="119">
        <f>Source!S109</f>
        <v>453</v>
      </c>
      <c r="L129" s="119">
        <f>Source!Q109</f>
        <v>184</v>
      </c>
      <c r="M129" s="120">
        <f>Source!R109</f>
        <v>2</v>
      </c>
    </row>
    <row r="130" spans="1:13" ht="12.75">
      <c r="A130" s="97"/>
      <c r="B130" s="96"/>
      <c r="C130" s="102" t="s">
        <v>680</v>
      </c>
      <c r="D130" s="99"/>
      <c r="E130" s="103">
        <v>114</v>
      </c>
      <c r="F130" s="101" t="s">
        <v>669</v>
      </c>
      <c r="G130" s="99"/>
      <c r="H130" s="99"/>
      <c r="I130" s="99"/>
      <c r="J130" s="104">
        <f>Source!X109</f>
        <v>519</v>
      </c>
      <c r="K130" s="99"/>
      <c r="L130" s="99"/>
      <c r="M130" s="100"/>
    </row>
    <row r="131" spans="1:13" ht="12.75">
      <c r="A131" s="74"/>
      <c r="B131" s="105"/>
      <c r="C131" s="110" t="s">
        <v>681</v>
      </c>
      <c r="D131" s="107"/>
      <c r="E131" s="111">
        <v>71</v>
      </c>
      <c r="F131" s="109" t="s">
        <v>669</v>
      </c>
      <c r="G131" s="107"/>
      <c r="H131" s="107"/>
      <c r="I131" s="107"/>
      <c r="J131" s="112">
        <f>Source!Y109</f>
        <v>323</v>
      </c>
      <c r="K131" s="107"/>
      <c r="L131" s="107"/>
      <c r="M131" s="108"/>
    </row>
    <row r="132" spans="1:13" ht="24">
      <c r="A132" s="122" t="s">
        <v>178</v>
      </c>
      <c r="B132" s="127" t="s">
        <v>181</v>
      </c>
      <c r="C132" s="124" t="s">
        <v>180</v>
      </c>
      <c r="D132" s="125" t="s">
        <v>83</v>
      </c>
      <c r="E132" s="126">
        <f>Source!I111</f>
        <v>-22.848</v>
      </c>
      <c r="F132" s="128">
        <v>456</v>
      </c>
      <c r="G132" s="128"/>
      <c r="H132" s="128"/>
      <c r="I132" s="128"/>
      <c r="J132" s="129">
        <f>Source!O111</f>
        <v>-10419</v>
      </c>
      <c r="K132" s="129"/>
      <c r="L132" s="129"/>
      <c r="M132" s="130"/>
    </row>
    <row r="133" spans="1:13" ht="48">
      <c r="A133" s="122" t="s">
        <v>182</v>
      </c>
      <c r="B133" s="127" t="s">
        <v>185</v>
      </c>
      <c r="C133" s="124" t="s">
        <v>184</v>
      </c>
      <c r="D133" s="125" t="s">
        <v>83</v>
      </c>
      <c r="E133" s="126">
        <f>Source!I113</f>
        <v>22.848</v>
      </c>
      <c r="F133" s="128">
        <v>565</v>
      </c>
      <c r="G133" s="128"/>
      <c r="H133" s="128"/>
      <c r="I133" s="128"/>
      <c r="J133" s="129">
        <f>Source!O113</f>
        <v>12909</v>
      </c>
      <c r="K133" s="129"/>
      <c r="L133" s="129"/>
      <c r="M133" s="130"/>
    </row>
    <row r="134" spans="1:13" ht="36">
      <c r="A134" s="113">
        <v>17</v>
      </c>
      <c r="B134" s="117" t="s">
        <v>189</v>
      </c>
      <c r="C134" s="114" t="s">
        <v>188</v>
      </c>
      <c r="D134" s="115" t="s">
        <v>176</v>
      </c>
      <c r="E134" s="116">
        <v>3.2</v>
      </c>
      <c r="F134" s="118">
        <f>Source!AC115+Source!AD115+Source!AF115</f>
        <v>1163.68</v>
      </c>
      <c r="G134" s="118">
        <v>43.48</v>
      </c>
      <c r="H134" s="118">
        <v>16.68</v>
      </c>
      <c r="I134" s="118">
        <v>0</v>
      </c>
      <c r="J134" s="119">
        <f>Source!O115</f>
        <v>3723</v>
      </c>
      <c r="K134" s="119">
        <f>Source!S115</f>
        <v>139</v>
      </c>
      <c r="L134" s="119">
        <f>Source!Q115</f>
        <v>53</v>
      </c>
      <c r="M134" s="120">
        <f>Source!R115</f>
        <v>0</v>
      </c>
    </row>
    <row r="135" spans="1:13" ht="12.75">
      <c r="A135" s="97"/>
      <c r="B135" s="96"/>
      <c r="C135" s="102" t="s">
        <v>680</v>
      </c>
      <c r="D135" s="99"/>
      <c r="E135" s="103">
        <v>114</v>
      </c>
      <c r="F135" s="101" t="s">
        <v>669</v>
      </c>
      <c r="G135" s="99"/>
      <c r="H135" s="99"/>
      <c r="I135" s="99"/>
      <c r="J135" s="104">
        <f>Source!X115</f>
        <v>158</v>
      </c>
      <c r="K135" s="99"/>
      <c r="L135" s="99"/>
      <c r="M135" s="100"/>
    </row>
    <row r="136" spans="1:13" ht="12.75">
      <c r="A136" s="74"/>
      <c r="B136" s="105"/>
      <c r="C136" s="110" t="s">
        <v>681</v>
      </c>
      <c r="D136" s="107"/>
      <c r="E136" s="111">
        <v>71</v>
      </c>
      <c r="F136" s="109" t="s">
        <v>669</v>
      </c>
      <c r="G136" s="107"/>
      <c r="H136" s="107"/>
      <c r="I136" s="107"/>
      <c r="J136" s="112">
        <f>Source!Y115</f>
        <v>99</v>
      </c>
      <c r="K136" s="107"/>
      <c r="L136" s="107"/>
      <c r="M136" s="108"/>
    </row>
    <row r="137" spans="1:13" ht="12.75">
      <c r="A137" s="74"/>
      <c r="B137" s="105"/>
      <c r="C137" s="121" t="s">
        <v>689</v>
      </c>
      <c r="D137" s="105"/>
      <c r="E137" s="105"/>
      <c r="F137" s="105"/>
      <c r="G137" s="105"/>
      <c r="H137" s="105"/>
      <c r="I137" s="105"/>
      <c r="J137" s="105"/>
      <c r="K137" s="105"/>
      <c r="L137" s="105"/>
      <c r="M137" s="106"/>
    </row>
    <row r="138" spans="1:13" ht="12.75">
      <c r="A138" s="74"/>
      <c r="B138" s="105"/>
      <c r="C138" s="121" t="s">
        <v>690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6"/>
    </row>
    <row r="139" spans="1:13" ht="12.75">
      <c r="A139" s="74"/>
      <c r="B139" s="105"/>
      <c r="C139" s="121" t="s">
        <v>691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6"/>
    </row>
    <row r="140" spans="1:13" ht="24">
      <c r="A140" s="122" t="s">
        <v>190</v>
      </c>
      <c r="B140" s="127" t="s">
        <v>181</v>
      </c>
      <c r="C140" s="124" t="s">
        <v>180</v>
      </c>
      <c r="D140" s="125" t="s">
        <v>83</v>
      </c>
      <c r="E140" s="126">
        <f>Source!I117</f>
        <v>-7.744</v>
      </c>
      <c r="F140" s="128">
        <v>456</v>
      </c>
      <c r="G140" s="128"/>
      <c r="H140" s="128"/>
      <c r="I140" s="128"/>
      <c r="J140" s="129">
        <f>Source!O117</f>
        <v>-3531</v>
      </c>
      <c r="K140" s="129"/>
      <c r="L140" s="129"/>
      <c r="M140" s="130"/>
    </row>
    <row r="141" spans="1:13" ht="48.75" thickBot="1">
      <c r="A141" s="139" t="s">
        <v>191</v>
      </c>
      <c r="B141" s="140" t="s">
        <v>185</v>
      </c>
      <c r="C141" s="141" t="s">
        <v>184</v>
      </c>
      <c r="D141" s="142" t="s">
        <v>83</v>
      </c>
      <c r="E141" s="143">
        <f>Source!I119</f>
        <v>7.744</v>
      </c>
      <c r="F141" s="144">
        <v>565</v>
      </c>
      <c r="G141" s="144"/>
      <c r="H141" s="144"/>
      <c r="I141" s="144"/>
      <c r="J141" s="145">
        <f>Source!O119</f>
        <v>4375</v>
      </c>
      <c r="K141" s="145"/>
      <c r="L141" s="145"/>
      <c r="M141" s="146"/>
    </row>
    <row r="142" spans="1:125" ht="12.75">
      <c r="A142" s="131"/>
      <c r="B142" s="131"/>
      <c r="C142" s="132" t="s">
        <v>685</v>
      </c>
      <c r="D142" s="133"/>
      <c r="E142" s="133"/>
      <c r="F142" s="133"/>
      <c r="G142" s="133"/>
      <c r="H142" s="133"/>
      <c r="I142" s="133"/>
      <c r="J142" s="134">
        <f>Source!O122</f>
        <v>44481</v>
      </c>
      <c r="K142" s="134">
        <f>Source!S122</f>
        <v>3893</v>
      </c>
      <c r="L142" s="134">
        <f>Source!Q122</f>
        <v>1261</v>
      </c>
      <c r="M142" s="134">
        <f>Source!R122</f>
        <v>137</v>
      </c>
      <c r="X142" s="61"/>
      <c r="Y142" s="61">
        <v>514</v>
      </c>
      <c r="Z142" s="61" t="s">
        <v>667</v>
      </c>
      <c r="AA142" s="61"/>
      <c r="AB142" s="61" t="s">
        <v>667</v>
      </c>
      <c r="AC142" s="61" t="str">
        <f>Source!G122</f>
        <v>Ремонт проезжей части и пешеходных дорожек</v>
      </c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>
        <f>SUM(R107:R141)</f>
        <v>0</v>
      </c>
      <c r="AO142" s="61">
        <f>SUM(S107:S141)</f>
        <v>0</v>
      </c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>
        <f>Source!U122</f>
        <v>461.8928</v>
      </c>
      <c r="CX142" s="61">
        <f>Source!V122</f>
        <v>11.9428</v>
      </c>
      <c r="CY142" s="61">
        <f>Source!O122</f>
        <v>44481</v>
      </c>
      <c r="CZ142" s="61">
        <f>Source!S122</f>
        <v>3893</v>
      </c>
      <c r="DA142" s="61">
        <f>Source!Q122</f>
        <v>1261</v>
      </c>
      <c r="DB142" s="61">
        <f>Source!R122</f>
        <v>137</v>
      </c>
      <c r="DC142" s="61">
        <f>Source!P122</f>
        <v>39327</v>
      </c>
      <c r="DD142" s="61">
        <f>Source!AO122</f>
        <v>0</v>
      </c>
      <c r="DE142" s="61">
        <f>Source!AV122</f>
        <v>39327</v>
      </c>
      <c r="DF142" s="61">
        <f>Source!AP122</f>
        <v>0</v>
      </c>
      <c r="DG142" s="61">
        <f>Source!AQ122</f>
        <v>0</v>
      </c>
      <c r="DH142" s="61">
        <f>Source!AZ122</f>
        <v>0</v>
      </c>
      <c r="DI142" s="61">
        <f>Source!T122</f>
        <v>0</v>
      </c>
      <c r="DJ142" s="61">
        <f>Source!W122</f>
        <v>767</v>
      </c>
      <c r="DK142" s="61">
        <f>Source!X122</f>
        <v>4083</v>
      </c>
      <c r="DL142" s="61">
        <f>Source!Y122</f>
        <v>2484</v>
      </c>
      <c r="DM142" s="61">
        <f>Source!AR122</f>
        <v>51048</v>
      </c>
      <c r="DN142" s="61">
        <f>Source!AS122</f>
        <v>51048</v>
      </c>
      <c r="DO142" s="61">
        <f>Source!AT122</f>
        <v>0</v>
      </c>
      <c r="DP142" s="61">
        <f>Source!AP122</f>
        <v>0</v>
      </c>
      <c r="DQ142" s="61">
        <f>Source!AU122</f>
        <v>0</v>
      </c>
      <c r="DR142" s="61">
        <f>Source!AS122+Source!AT122</f>
        <v>51048</v>
      </c>
      <c r="DS142" s="61">
        <f>Source!AW122</f>
        <v>39327</v>
      </c>
      <c r="DT142" s="61">
        <f>Source!AX122</f>
        <v>0</v>
      </c>
      <c r="DU142" s="61">
        <f>Source!AY122</f>
        <v>39327</v>
      </c>
    </row>
    <row r="144" spans="3:10" ht="12.75">
      <c r="C144" s="32"/>
      <c r="D144" s="51"/>
      <c r="E144" s="51"/>
      <c r="F144" s="51"/>
      <c r="G144" s="51"/>
      <c r="H144" s="51"/>
      <c r="I144" s="51"/>
      <c r="J144" s="51"/>
    </row>
    <row r="145" spans="1:10" ht="12.75">
      <c r="A145" s="135"/>
      <c r="B145" s="135"/>
      <c r="C145" s="136" t="s">
        <v>686</v>
      </c>
      <c r="D145" s="137"/>
      <c r="E145" s="137"/>
      <c r="F145" s="137"/>
      <c r="G145" s="137"/>
      <c r="H145" s="138"/>
      <c r="I145" s="138"/>
      <c r="J145" s="138">
        <f>Source!X122</f>
        <v>4083</v>
      </c>
    </row>
    <row r="146" spans="1:10" ht="12.75">
      <c r="A146" s="135"/>
      <c r="B146" s="135"/>
      <c r="C146" s="136" t="s">
        <v>687</v>
      </c>
      <c r="D146" s="137"/>
      <c r="E146" s="137"/>
      <c r="F146" s="137"/>
      <c r="G146" s="137"/>
      <c r="H146" s="138"/>
      <c r="I146" s="138"/>
      <c r="J146" s="138">
        <f>Source!Y122</f>
        <v>2484</v>
      </c>
    </row>
    <row r="147" spans="1:10" ht="12.75">
      <c r="A147" s="135"/>
      <c r="B147" s="135"/>
      <c r="C147" s="136" t="s">
        <v>688</v>
      </c>
      <c r="D147" s="137"/>
      <c r="E147" s="137"/>
      <c r="F147" s="137"/>
      <c r="G147" s="137"/>
      <c r="H147" s="138"/>
      <c r="I147" s="138"/>
      <c r="J147" s="138">
        <f>Source!AR122</f>
        <v>51048</v>
      </c>
    </row>
    <row r="148" spans="3:10" ht="12.75">
      <c r="C148" s="32"/>
      <c r="D148" s="51"/>
      <c r="E148" s="51"/>
      <c r="F148" s="51"/>
      <c r="G148" s="51"/>
      <c r="H148" s="51"/>
      <c r="I148" s="51"/>
      <c r="J148" s="51"/>
    </row>
    <row r="150" spans="1:76" ht="15.75">
      <c r="A150" s="85" t="s">
        <v>667</v>
      </c>
      <c r="B150" s="85"/>
      <c r="C150" s="86" t="s">
        <v>192</v>
      </c>
      <c r="D150" s="86"/>
      <c r="E150" s="86"/>
      <c r="F150" s="86"/>
      <c r="G150" s="86"/>
      <c r="H150" s="86"/>
      <c r="I150" s="86"/>
      <c r="J150" s="86"/>
      <c r="K150" s="86"/>
      <c r="L150" s="86"/>
      <c r="Y150" s="61">
        <v>4</v>
      </c>
      <c r="Z150" s="61" t="s">
        <v>667</v>
      </c>
      <c r="AA150" s="61"/>
      <c r="AB150" s="61" t="s">
        <v>667</v>
      </c>
      <c r="AC150" s="61" t="s">
        <v>192</v>
      </c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X150" s="87" t="str">
        <f>C150</f>
        <v>Уличное освещение</v>
      </c>
    </row>
    <row r="151" ht="13.5" thickBot="1"/>
    <row r="152" spans="1:13" ht="24">
      <c r="A152" s="88">
        <v>18</v>
      </c>
      <c r="B152" s="92" t="s">
        <v>197</v>
      </c>
      <c r="C152" s="89" t="s">
        <v>195</v>
      </c>
      <c r="D152" s="90" t="s">
        <v>196</v>
      </c>
      <c r="E152" s="91">
        <v>0.04</v>
      </c>
      <c r="F152" s="93">
        <f>Source!AC152+Source!AD152+Source!AF152</f>
        <v>50.68</v>
      </c>
      <c r="G152" s="93">
        <v>49.74</v>
      </c>
      <c r="H152" s="93">
        <v>0.94</v>
      </c>
      <c r="I152" s="93">
        <v>0.41</v>
      </c>
      <c r="J152" s="94">
        <f>Source!O152</f>
        <v>2</v>
      </c>
      <c r="K152" s="94">
        <f>Source!S152</f>
        <v>2</v>
      </c>
      <c r="L152" s="94">
        <f>Source!Q152</f>
        <v>0</v>
      </c>
      <c r="M152" s="95">
        <f>Source!R152</f>
        <v>0</v>
      </c>
    </row>
    <row r="153" spans="1:13" ht="12.75">
      <c r="A153" s="97"/>
      <c r="B153" s="96"/>
      <c r="C153" s="102" t="s">
        <v>692</v>
      </c>
      <c r="D153" s="99"/>
      <c r="E153" s="103">
        <v>85</v>
      </c>
      <c r="F153" s="101" t="s">
        <v>669</v>
      </c>
      <c r="G153" s="99"/>
      <c r="H153" s="99"/>
      <c r="I153" s="99"/>
      <c r="J153" s="104">
        <f>Source!X152</f>
        <v>2</v>
      </c>
      <c r="K153" s="99"/>
      <c r="L153" s="99"/>
      <c r="M153" s="100"/>
    </row>
    <row r="154" spans="1:13" ht="12.75">
      <c r="A154" s="74"/>
      <c r="B154" s="105"/>
      <c r="C154" s="110" t="s">
        <v>693</v>
      </c>
      <c r="D154" s="107"/>
      <c r="E154" s="111">
        <v>59</v>
      </c>
      <c r="F154" s="109" t="s">
        <v>669</v>
      </c>
      <c r="G154" s="107"/>
      <c r="H154" s="107"/>
      <c r="I154" s="107"/>
      <c r="J154" s="112">
        <f>Source!Y152</f>
        <v>1</v>
      </c>
      <c r="K154" s="107"/>
      <c r="L154" s="107"/>
      <c r="M154" s="108"/>
    </row>
    <row r="155" spans="1:13" ht="22.5">
      <c r="A155" s="113">
        <v>19</v>
      </c>
      <c r="B155" s="117" t="s">
        <v>205</v>
      </c>
      <c r="C155" s="114" t="s">
        <v>204</v>
      </c>
      <c r="D155" s="115" t="s">
        <v>196</v>
      </c>
      <c r="E155" s="116">
        <v>0.04</v>
      </c>
      <c r="F155" s="118">
        <f>Source!AC154+Source!AD154+Source!AF154</f>
        <v>45.96</v>
      </c>
      <c r="G155" s="118">
        <v>45.96</v>
      </c>
      <c r="H155" s="118">
        <v>0</v>
      </c>
      <c r="I155" s="118">
        <v>0</v>
      </c>
      <c r="J155" s="119">
        <f>Source!O154</f>
        <v>2</v>
      </c>
      <c r="K155" s="119">
        <f>Source!S154</f>
        <v>2</v>
      </c>
      <c r="L155" s="119">
        <f>Source!Q154</f>
        <v>0</v>
      </c>
      <c r="M155" s="120">
        <f>Source!R154</f>
        <v>0</v>
      </c>
    </row>
    <row r="156" spans="1:13" ht="12.75">
      <c r="A156" s="97"/>
      <c r="B156" s="96"/>
      <c r="C156" s="102" t="s">
        <v>692</v>
      </c>
      <c r="D156" s="99"/>
      <c r="E156" s="103">
        <v>85</v>
      </c>
      <c r="F156" s="101" t="s">
        <v>669</v>
      </c>
      <c r="G156" s="99"/>
      <c r="H156" s="99"/>
      <c r="I156" s="99"/>
      <c r="J156" s="104">
        <f>Source!X154</f>
        <v>2</v>
      </c>
      <c r="K156" s="99"/>
      <c r="L156" s="99"/>
      <c r="M156" s="100"/>
    </row>
    <row r="157" spans="1:13" ht="12.75">
      <c r="A157" s="74"/>
      <c r="B157" s="105"/>
      <c r="C157" s="110" t="s">
        <v>693</v>
      </c>
      <c r="D157" s="107"/>
      <c r="E157" s="111">
        <v>59</v>
      </c>
      <c r="F157" s="109" t="s">
        <v>669</v>
      </c>
      <c r="G157" s="107"/>
      <c r="H157" s="107"/>
      <c r="I157" s="107"/>
      <c r="J157" s="112">
        <f>Source!Y154</f>
        <v>1</v>
      </c>
      <c r="K157" s="107"/>
      <c r="L157" s="107"/>
      <c r="M157" s="108"/>
    </row>
    <row r="158" spans="1:13" ht="24">
      <c r="A158" s="113">
        <v>20</v>
      </c>
      <c r="B158" s="117" t="s">
        <v>210</v>
      </c>
      <c r="C158" s="114" t="s">
        <v>208</v>
      </c>
      <c r="D158" s="115" t="s">
        <v>209</v>
      </c>
      <c r="E158" s="116">
        <v>1</v>
      </c>
      <c r="F158" s="118">
        <f>Source!AC156+Source!AD156+Source!AF156</f>
        <v>221.02</v>
      </c>
      <c r="G158" s="118">
        <v>140.75</v>
      </c>
      <c r="H158" s="118">
        <v>63.45</v>
      </c>
      <c r="I158" s="118">
        <v>0</v>
      </c>
      <c r="J158" s="119">
        <f>Source!O156</f>
        <v>221</v>
      </c>
      <c r="K158" s="119">
        <f>Source!S156</f>
        <v>141</v>
      </c>
      <c r="L158" s="119">
        <f>Source!Q156</f>
        <v>63</v>
      </c>
      <c r="M158" s="120">
        <f>Source!R156</f>
        <v>0</v>
      </c>
    </row>
    <row r="159" spans="1:13" ht="12.75">
      <c r="A159" s="97"/>
      <c r="B159" s="96"/>
      <c r="C159" s="102" t="s">
        <v>692</v>
      </c>
      <c r="D159" s="99"/>
      <c r="E159" s="103">
        <v>95</v>
      </c>
      <c r="F159" s="101" t="s">
        <v>669</v>
      </c>
      <c r="G159" s="99"/>
      <c r="H159" s="99"/>
      <c r="I159" s="99"/>
      <c r="J159" s="104">
        <f>Source!X156</f>
        <v>134</v>
      </c>
      <c r="K159" s="99"/>
      <c r="L159" s="99"/>
      <c r="M159" s="100"/>
    </row>
    <row r="160" spans="1:13" ht="12.75">
      <c r="A160" s="74"/>
      <c r="B160" s="105"/>
      <c r="C160" s="110" t="s">
        <v>694</v>
      </c>
      <c r="D160" s="107"/>
      <c r="E160" s="111">
        <v>65</v>
      </c>
      <c r="F160" s="109" t="s">
        <v>669</v>
      </c>
      <c r="G160" s="107"/>
      <c r="H160" s="107"/>
      <c r="I160" s="107"/>
      <c r="J160" s="112">
        <f>Source!Y156</f>
        <v>92</v>
      </c>
      <c r="K160" s="107"/>
      <c r="L160" s="107"/>
      <c r="M160" s="108"/>
    </row>
    <row r="161" spans="1:13" ht="24">
      <c r="A161" s="122" t="s">
        <v>214</v>
      </c>
      <c r="B161" s="127" t="s">
        <v>217</v>
      </c>
      <c r="C161" s="124" t="s">
        <v>216</v>
      </c>
      <c r="D161" s="125" t="s">
        <v>55</v>
      </c>
      <c r="E161" s="126">
        <f>Source!I158</f>
        <v>175</v>
      </c>
      <c r="F161" s="128">
        <v>0.43</v>
      </c>
      <c r="G161" s="128"/>
      <c r="H161" s="128"/>
      <c r="I161" s="128"/>
      <c r="J161" s="129">
        <f>Source!O158</f>
        <v>75</v>
      </c>
      <c r="K161" s="129"/>
      <c r="L161" s="129"/>
      <c r="M161" s="130"/>
    </row>
    <row r="162" spans="1:13" ht="48">
      <c r="A162" s="122" t="s">
        <v>218</v>
      </c>
      <c r="B162" s="127" t="s">
        <v>222</v>
      </c>
      <c r="C162" s="124" t="s">
        <v>220</v>
      </c>
      <c r="D162" s="125" t="s">
        <v>221</v>
      </c>
      <c r="E162" s="126">
        <f>Source!I160</f>
        <v>102</v>
      </c>
      <c r="F162" s="128">
        <v>3.26</v>
      </c>
      <c r="G162" s="128"/>
      <c r="H162" s="128"/>
      <c r="I162" s="128"/>
      <c r="J162" s="129">
        <f>Source!O160</f>
        <v>333</v>
      </c>
      <c r="K162" s="129"/>
      <c r="L162" s="129"/>
      <c r="M162" s="130"/>
    </row>
    <row r="163" spans="1:13" ht="48">
      <c r="A163" s="113">
        <v>21</v>
      </c>
      <c r="B163" s="117" t="s">
        <v>226</v>
      </c>
      <c r="C163" s="114" t="s">
        <v>225</v>
      </c>
      <c r="D163" s="115" t="s">
        <v>209</v>
      </c>
      <c r="E163" s="116">
        <v>1</v>
      </c>
      <c r="F163" s="118">
        <f>Source!AC162+Source!AD162+Source!AF162</f>
        <v>88.45</v>
      </c>
      <c r="G163" s="118">
        <v>59.63</v>
      </c>
      <c r="H163" s="118">
        <v>6.22</v>
      </c>
      <c r="I163" s="118">
        <v>0.41</v>
      </c>
      <c r="J163" s="119">
        <f>Source!O162</f>
        <v>89</v>
      </c>
      <c r="K163" s="119">
        <f>Source!S162</f>
        <v>60</v>
      </c>
      <c r="L163" s="119">
        <f>Source!Q162</f>
        <v>6</v>
      </c>
      <c r="M163" s="120">
        <f>Source!R162</f>
        <v>0</v>
      </c>
    </row>
    <row r="164" spans="1:13" ht="12.75">
      <c r="A164" s="97"/>
      <c r="B164" s="96"/>
      <c r="C164" s="102" t="s">
        <v>692</v>
      </c>
      <c r="D164" s="99"/>
      <c r="E164" s="103">
        <v>95</v>
      </c>
      <c r="F164" s="101" t="s">
        <v>669</v>
      </c>
      <c r="G164" s="99"/>
      <c r="H164" s="99"/>
      <c r="I164" s="99"/>
      <c r="J164" s="104">
        <f>Source!X162</f>
        <v>57</v>
      </c>
      <c r="K164" s="99"/>
      <c r="L164" s="99"/>
      <c r="M164" s="100"/>
    </row>
    <row r="165" spans="1:13" ht="12.75">
      <c r="A165" s="74"/>
      <c r="B165" s="105"/>
      <c r="C165" s="110" t="s">
        <v>694</v>
      </c>
      <c r="D165" s="107"/>
      <c r="E165" s="111">
        <v>65</v>
      </c>
      <c r="F165" s="109" t="s">
        <v>669</v>
      </c>
      <c r="G165" s="107"/>
      <c r="H165" s="107"/>
      <c r="I165" s="107"/>
      <c r="J165" s="112">
        <f>Source!Y162</f>
        <v>39</v>
      </c>
      <c r="K165" s="107"/>
      <c r="L165" s="107"/>
      <c r="M165" s="108"/>
    </row>
    <row r="166" spans="1:13" ht="60">
      <c r="A166" s="122" t="s">
        <v>228</v>
      </c>
      <c r="B166" s="127" t="s">
        <v>232</v>
      </c>
      <c r="C166" s="124" t="s">
        <v>230</v>
      </c>
      <c r="D166" s="125" t="s">
        <v>233</v>
      </c>
      <c r="E166" s="126">
        <f>Source!I164</f>
        <v>0.102</v>
      </c>
      <c r="F166" s="128">
        <v>14026.47</v>
      </c>
      <c r="G166" s="128"/>
      <c r="H166" s="128"/>
      <c r="I166" s="128"/>
      <c r="J166" s="129">
        <f>Source!O164</f>
        <v>1431</v>
      </c>
      <c r="K166" s="129"/>
      <c r="L166" s="129"/>
      <c r="M166" s="130"/>
    </row>
    <row r="167" spans="1:13" ht="36">
      <c r="A167" s="113">
        <v>22</v>
      </c>
      <c r="B167" s="117" t="s">
        <v>240</v>
      </c>
      <c r="C167" s="114" t="s">
        <v>239</v>
      </c>
      <c r="D167" s="115" t="s">
        <v>196</v>
      </c>
      <c r="E167" s="116">
        <v>0.04</v>
      </c>
      <c r="F167" s="118">
        <f>Source!AC166+Source!AD166+Source!AF166</f>
        <v>435.56</v>
      </c>
      <c r="G167" s="118">
        <v>316</v>
      </c>
      <c r="H167" s="118">
        <v>13.15</v>
      </c>
      <c r="I167" s="118">
        <v>0.41</v>
      </c>
      <c r="J167" s="119">
        <f>Source!O166</f>
        <v>18</v>
      </c>
      <c r="K167" s="119">
        <f>Source!S166</f>
        <v>13</v>
      </c>
      <c r="L167" s="119">
        <f>Source!Q166</f>
        <v>1</v>
      </c>
      <c r="M167" s="120">
        <f>Source!R166</f>
        <v>0</v>
      </c>
    </row>
    <row r="168" spans="1:13" ht="12.75">
      <c r="A168" s="97"/>
      <c r="B168" s="96"/>
      <c r="C168" s="102" t="s">
        <v>692</v>
      </c>
      <c r="D168" s="99"/>
      <c r="E168" s="103">
        <v>95</v>
      </c>
      <c r="F168" s="101" t="s">
        <v>669</v>
      </c>
      <c r="G168" s="99"/>
      <c r="H168" s="99"/>
      <c r="I168" s="99"/>
      <c r="J168" s="104">
        <f>Source!X166</f>
        <v>12</v>
      </c>
      <c r="K168" s="99"/>
      <c r="L168" s="99"/>
      <c r="M168" s="100"/>
    </row>
    <row r="169" spans="1:13" ht="12.75">
      <c r="A169" s="74"/>
      <c r="B169" s="105"/>
      <c r="C169" s="110" t="s">
        <v>694</v>
      </c>
      <c r="D169" s="107"/>
      <c r="E169" s="111">
        <v>65</v>
      </c>
      <c r="F169" s="109" t="s">
        <v>669</v>
      </c>
      <c r="G169" s="107"/>
      <c r="H169" s="107"/>
      <c r="I169" s="107"/>
      <c r="J169" s="112">
        <f>Source!Y166</f>
        <v>8</v>
      </c>
      <c r="K169" s="107"/>
      <c r="L169" s="107"/>
      <c r="M169" s="108"/>
    </row>
    <row r="170" spans="1:13" ht="36">
      <c r="A170" s="122" t="s">
        <v>241</v>
      </c>
      <c r="B170" s="127" t="s">
        <v>244</v>
      </c>
      <c r="C170" s="124" t="s">
        <v>243</v>
      </c>
      <c r="D170" s="125" t="s">
        <v>55</v>
      </c>
      <c r="E170" s="126">
        <f>Source!I168</f>
        <v>4</v>
      </c>
      <c r="F170" s="128">
        <v>6.44</v>
      </c>
      <c r="G170" s="128"/>
      <c r="H170" s="128"/>
      <c r="I170" s="128"/>
      <c r="J170" s="129">
        <f>Source!O168</f>
        <v>26</v>
      </c>
      <c r="K170" s="129"/>
      <c r="L170" s="129"/>
      <c r="M170" s="130"/>
    </row>
    <row r="171" spans="1:13" ht="36">
      <c r="A171" s="113">
        <v>23</v>
      </c>
      <c r="B171" s="117" t="s">
        <v>249</v>
      </c>
      <c r="C171" s="114" t="s">
        <v>247</v>
      </c>
      <c r="D171" s="115" t="s">
        <v>248</v>
      </c>
      <c r="E171" s="116">
        <v>4</v>
      </c>
      <c r="F171" s="118">
        <f>Source!AC170+Source!AD170+Source!AF170</f>
        <v>162.26000000000002</v>
      </c>
      <c r="G171" s="118">
        <v>19.8</v>
      </c>
      <c r="H171" s="118">
        <v>92.89</v>
      </c>
      <c r="I171" s="118">
        <v>9.39</v>
      </c>
      <c r="J171" s="119">
        <f>Source!O170</f>
        <v>649</v>
      </c>
      <c r="K171" s="119">
        <f>Source!S170</f>
        <v>79</v>
      </c>
      <c r="L171" s="119">
        <f>Source!Q170</f>
        <v>372</v>
      </c>
      <c r="M171" s="120">
        <f>Source!R170</f>
        <v>38</v>
      </c>
    </row>
    <row r="172" spans="1:13" ht="12.75">
      <c r="A172" s="97"/>
      <c r="B172" s="96"/>
      <c r="C172" s="102" t="s">
        <v>692</v>
      </c>
      <c r="D172" s="99"/>
      <c r="E172" s="103">
        <v>95</v>
      </c>
      <c r="F172" s="101" t="s">
        <v>669</v>
      </c>
      <c r="G172" s="99"/>
      <c r="H172" s="99"/>
      <c r="I172" s="99"/>
      <c r="J172" s="104">
        <f>Source!X170</f>
        <v>111</v>
      </c>
      <c r="K172" s="99"/>
      <c r="L172" s="99"/>
      <c r="M172" s="100"/>
    </row>
    <row r="173" spans="1:13" ht="12.75">
      <c r="A173" s="74"/>
      <c r="B173" s="105"/>
      <c r="C173" s="110" t="s">
        <v>694</v>
      </c>
      <c r="D173" s="107"/>
      <c r="E173" s="111">
        <v>65</v>
      </c>
      <c r="F173" s="109" t="s">
        <v>669</v>
      </c>
      <c r="G173" s="107"/>
      <c r="H173" s="107"/>
      <c r="I173" s="107"/>
      <c r="J173" s="112">
        <f>Source!Y170</f>
        <v>76</v>
      </c>
      <c r="K173" s="107"/>
      <c r="L173" s="107"/>
      <c r="M173" s="108"/>
    </row>
    <row r="174" spans="1:13" ht="24">
      <c r="A174" s="122" t="s">
        <v>250</v>
      </c>
      <c r="B174" s="123" t="s">
        <v>251</v>
      </c>
      <c r="C174" s="124" t="s">
        <v>252</v>
      </c>
      <c r="D174" s="125" t="s">
        <v>55</v>
      </c>
      <c r="E174" s="126">
        <f>Source!I172</f>
        <v>4</v>
      </c>
      <c r="F174" s="128">
        <v>69.31</v>
      </c>
      <c r="G174" s="128"/>
      <c r="H174" s="128"/>
      <c r="I174" s="128"/>
      <c r="J174" s="129">
        <f>Source!O172</f>
        <v>277</v>
      </c>
      <c r="K174" s="129"/>
      <c r="L174" s="129"/>
      <c r="M174" s="130"/>
    </row>
    <row r="175" spans="1:13" ht="12.75">
      <c r="A175" s="97"/>
      <c r="B175" s="96"/>
      <c r="C175" s="147" t="s">
        <v>695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8"/>
    </row>
    <row r="176" spans="1:13" ht="24">
      <c r="A176" s="122" t="s">
        <v>256</v>
      </c>
      <c r="B176" s="127" t="s">
        <v>259</v>
      </c>
      <c r="C176" s="124" t="s">
        <v>258</v>
      </c>
      <c r="D176" s="125" t="s">
        <v>55</v>
      </c>
      <c r="E176" s="126">
        <f>Source!I174</f>
        <v>4</v>
      </c>
      <c r="F176" s="128">
        <v>14.57</v>
      </c>
      <c r="G176" s="128"/>
      <c r="H176" s="128"/>
      <c r="I176" s="128"/>
      <c r="J176" s="129">
        <f>Source!O174</f>
        <v>58</v>
      </c>
      <c r="K176" s="129"/>
      <c r="L176" s="129"/>
      <c r="M176" s="130"/>
    </row>
    <row r="177" spans="1:13" ht="24">
      <c r="A177" s="113">
        <v>24</v>
      </c>
      <c r="B177" s="117" t="s">
        <v>263</v>
      </c>
      <c r="C177" s="114" t="s">
        <v>262</v>
      </c>
      <c r="D177" s="115" t="s">
        <v>248</v>
      </c>
      <c r="E177" s="116">
        <v>4</v>
      </c>
      <c r="F177" s="118">
        <f>Source!AC176+Source!AD176+Source!AF176</f>
        <v>11.6</v>
      </c>
      <c r="G177" s="118">
        <v>11.2</v>
      </c>
      <c r="H177" s="118">
        <v>0</v>
      </c>
      <c r="I177" s="118">
        <v>0</v>
      </c>
      <c r="J177" s="119">
        <f>Source!O176</f>
        <v>47</v>
      </c>
      <c r="K177" s="119">
        <f>Source!S176</f>
        <v>45</v>
      </c>
      <c r="L177" s="119">
        <f>Source!Q176</f>
        <v>0</v>
      </c>
      <c r="M177" s="120">
        <f>Source!R176</f>
        <v>0</v>
      </c>
    </row>
    <row r="178" spans="1:13" ht="12.75">
      <c r="A178" s="97"/>
      <c r="B178" s="96"/>
      <c r="C178" s="102" t="s">
        <v>692</v>
      </c>
      <c r="D178" s="99"/>
      <c r="E178" s="103">
        <v>95</v>
      </c>
      <c r="F178" s="101" t="s">
        <v>669</v>
      </c>
      <c r="G178" s="99"/>
      <c r="H178" s="99"/>
      <c r="I178" s="99"/>
      <c r="J178" s="104">
        <f>Source!X176</f>
        <v>43</v>
      </c>
      <c r="K178" s="99"/>
      <c r="L178" s="99"/>
      <c r="M178" s="100"/>
    </row>
    <row r="179" spans="1:13" ht="12.75">
      <c r="A179" s="74"/>
      <c r="B179" s="105"/>
      <c r="C179" s="110" t="s">
        <v>694</v>
      </c>
      <c r="D179" s="107"/>
      <c r="E179" s="111">
        <v>65</v>
      </c>
      <c r="F179" s="109" t="s">
        <v>669</v>
      </c>
      <c r="G179" s="107"/>
      <c r="H179" s="107"/>
      <c r="I179" s="107"/>
      <c r="J179" s="112">
        <f>Source!Y176</f>
        <v>29</v>
      </c>
      <c r="K179" s="107"/>
      <c r="L179" s="107"/>
      <c r="M179" s="108"/>
    </row>
    <row r="180" spans="1:13" ht="24">
      <c r="A180" s="122" t="s">
        <v>264</v>
      </c>
      <c r="B180" s="123" t="s">
        <v>251</v>
      </c>
      <c r="C180" s="124" t="s">
        <v>265</v>
      </c>
      <c r="D180" s="125" t="s">
        <v>55</v>
      </c>
      <c r="E180" s="126">
        <f>Source!I178</f>
        <v>4</v>
      </c>
      <c r="F180" s="128">
        <v>305.45</v>
      </c>
      <c r="G180" s="128"/>
      <c r="H180" s="128"/>
      <c r="I180" s="128"/>
      <c r="J180" s="129">
        <f>Source!O178</f>
        <v>1222</v>
      </c>
      <c r="K180" s="129"/>
      <c r="L180" s="129"/>
      <c r="M180" s="130"/>
    </row>
    <row r="181" spans="1:13" ht="13.5" thickBot="1">
      <c r="A181" s="97"/>
      <c r="B181" s="96"/>
      <c r="C181" s="147" t="s">
        <v>696</v>
      </c>
      <c r="D181" s="96"/>
      <c r="E181" s="96"/>
      <c r="F181" s="96"/>
      <c r="G181" s="96"/>
      <c r="H181" s="96"/>
      <c r="I181" s="96"/>
      <c r="J181" s="96"/>
      <c r="K181" s="96"/>
      <c r="L181" s="96"/>
      <c r="M181" s="98"/>
    </row>
    <row r="182" spans="1:125" ht="12.75">
      <c r="A182" s="131"/>
      <c r="B182" s="131"/>
      <c r="C182" s="132" t="s">
        <v>685</v>
      </c>
      <c r="D182" s="133"/>
      <c r="E182" s="133"/>
      <c r="F182" s="133"/>
      <c r="G182" s="133"/>
      <c r="H182" s="133"/>
      <c r="I182" s="133"/>
      <c r="J182" s="134">
        <f>Source!O181</f>
        <v>4450</v>
      </c>
      <c r="K182" s="134">
        <f>Source!S181</f>
        <v>342</v>
      </c>
      <c r="L182" s="134">
        <f>Source!Q181</f>
        <v>442</v>
      </c>
      <c r="M182" s="134">
        <f>Source!R181</f>
        <v>38</v>
      </c>
      <c r="X182" s="61"/>
      <c r="Y182" s="61">
        <v>514</v>
      </c>
      <c r="Z182" s="61" t="s">
        <v>667</v>
      </c>
      <c r="AA182" s="61"/>
      <c r="AB182" s="61" t="s">
        <v>667</v>
      </c>
      <c r="AC182" s="61" t="str">
        <f>Source!G181</f>
        <v>Уличное освещение</v>
      </c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>
        <f>SUM(R151:R181)</f>
        <v>0</v>
      </c>
      <c r="AO182" s="61">
        <f>SUM(S151:S181)</f>
        <v>0</v>
      </c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>
        <f>Source!U181</f>
        <v>35.2004</v>
      </c>
      <c r="CX182" s="61">
        <f>Source!V181</f>
        <v>2.7923999999999998</v>
      </c>
      <c r="CY182" s="61">
        <f>Source!O181</f>
        <v>4450</v>
      </c>
      <c r="CZ182" s="61">
        <f>Source!S181</f>
        <v>342</v>
      </c>
      <c r="DA182" s="61">
        <f>Source!Q181</f>
        <v>442</v>
      </c>
      <c r="DB182" s="61">
        <f>Source!R181</f>
        <v>38</v>
      </c>
      <c r="DC182" s="61">
        <f>Source!P181</f>
        <v>3666</v>
      </c>
      <c r="DD182" s="61">
        <f>Source!AO181</f>
        <v>0</v>
      </c>
      <c r="DE182" s="61">
        <f>Source!AV181</f>
        <v>3666</v>
      </c>
      <c r="DF182" s="61">
        <f>Source!AP181</f>
        <v>0</v>
      </c>
      <c r="DG182" s="61">
        <f>Source!AQ181</f>
        <v>0</v>
      </c>
      <c r="DH182" s="61">
        <f>Source!AZ181</f>
        <v>0</v>
      </c>
      <c r="DI182" s="61">
        <f>Source!T181</f>
        <v>0</v>
      </c>
      <c r="DJ182" s="61">
        <f>Source!W181</f>
        <v>3</v>
      </c>
      <c r="DK182" s="61">
        <f>Source!X181</f>
        <v>361</v>
      </c>
      <c r="DL182" s="61">
        <f>Source!Y181</f>
        <v>246</v>
      </c>
      <c r="DM182" s="61">
        <f>Source!AR181</f>
        <v>5057</v>
      </c>
      <c r="DN182" s="61">
        <f>Source!AS181</f>
        <v>1917</v>
      </c>
      <c r="DO182" s="61">
        <f>Source!AT181</f>
        <v>3140</v>
      </c>
      <c r="DP182" s="61">
        <f>Source!AP181</f>
        <v>0</v>
      </c>
      <c r="DQ182" s="61">
        <f>Source!AU181</f>
        <v>0</v>
      </c>
      <c r="DR182" s="61">
        <f>Source!AS181+Source!AT181</f>
        <v>5057</v>
      </c>
      <c r="DS182" s="61">
        <f>Source!AW181</f>
        <v>3666</v>
      </c>
      <c r="DT182" s="61">
        <f>Source!AX181</f>
        <v>0</v>
      </c>
      <c r="DU182" s="61">
        <f>Source!AY181</f>
        <v>3666</v>
      </c>
    </row>
    <row r="184" spans="3:10" ht="12.75">
      <c r="C184" s="32"/>
      <c r="D184" s="51"/>
      <c r="E184" s="51"/>
      <c r="F184" s="51"/>
      <c r="G184" s="51"/>
      <c r="H184" s="51"/>
      <c r="I184" s="51"/>
      <c r="J184" s="51"/>
    </row>
    <row r="185" spans="1:10" ht="12.75">
      <c r="A185" s="135"/>
      <c r="B185" s="135"/>
      <c r="C185" s="136" t="s">
        <v>686</v>
      </c>
      <c r="D185" s="137"/>
      <c r="E185" s="137"/>
      <c r="F185" s="137"/>
      <c r="G185" s="137"/>
      <c r="H185" s="138"/>
      <c r="I185" s="138"/>
      <c r="J185" s="138">
        <f>Source!X181</f>
        <v>361</v>
      </c>
    </row>
    <row r="186" spans="1:10" ht="12.75">
      <c r="A186" s="135"/>
      <c r="B186" s="135"/>
      <c r="C186" s="136" t="s">
        <v>687</v>
      </c>
      <c r="D186" s="137"/>
      <c r="E186" s="137"/>
      <c r="F186" s="137"/>
      <c r="G186" s="137"/>
      <c r="H186" s="138"/>
      <c r="I186" s="138"/>
      <c r="J186" s="138">
        <f>Source!Y181</f>
        <v>246</v>
      </c>
    </row>
    <row r="187" spans="1:10" ht="12.75">
      <c r="A187" s="135"/>
      <c r="B187" s="135"/>
      <c r="C187" s="136" t="s">
        <v>688</v>
      </c>
      <c r="D187" s="137"/>
      <c r="E187" s="137"/>
      <c r="F187" s="137"/>
      <c r="G187" s="137"/>
      <c r="H187" s="138"/>
      <c r="I187" s="138"/>
      <c r="J187" s="138">
        <f>Source!AR181</f>
        <v>5057</v>
      </c>
    </row>
    <row r="188" spans="3:10" ht="12.75">
      <c r="C188" s="32"/>
      <c r="D188" s="51"/>
      <c r="E188" s="51"/>
      <c r="F188" s="51"/>
      <c r="G188" s="51"/>
      <c r="H188" s="51"/>
      <c r="I188" s="51"/>
      <c r="J188" s="51"/>
    </row>
    <row r="190" spans="1:76" ht="15.75">
      <c r="A190" s="148" t="s">
        <v>667</v>
      </c>
      <c r="B190" s="148"/>
      <c r="C190" s="149" t="s">
        <v>267</v>
      </c>
      <c r="D190" s="149"/>
      <c r="E190" s="149"/>
      <c r="F190" s="149"/>
      <c r="G190" s="149"/>
      <c r="H190" s="149"/>
      <c r="I190" s="149"/>
      <c r="J190" s="149"/>
      <c r="K190" s="149"/>
      <c r="L190" s="149"/>
      <c r="M190" s="150"/>
      <c r="Y190" s="61">
        <v>4</v>
      </c>
      <c r="Z190" s="61" t="s">
        <v>667</v>
      </c>
      <c r="AA190" s="61"/>
      <c r="AB190" s="61" t="s">
        <v>667</v>
      </c>
      <c r="AC190" s="61" t="s">
        <v>267</v>
      </c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X190" s="87" t="str">
        <f>C190</f>
        <v>Малые архитектурные формы</v>
      </c>
    </row>
    <row r="192" spans="3:29" s="151" customFormat="1" ht="15.75">
      <c r="C192" s="151" t="s">
        <v>268</v>
      </c>
      <c r="Y192" s="151">
        <v>19</v>
      </c>
      <c r="AC192" s="151" t="s">
        <v>268</v>
      </c>
    </row>
    <row r="193" ht="13.5" thickBot="1"/>
    <row r="194" spans="1:13" ht="36">
      <c r="A194" s="88">
        <v>25</v>
      </c>
      <c r="B194" s="92" t="s">
        <v>272</v>
      </c>
      <c r="C194" s="89" t="s">
        <v>271</v>
      </c>
      <c r="D194" s="90" t="s">
        <v>29</v>
      </c>
      <c r="E194" s="91">
        <v>0.03</v>
      </c>
      <c r="F194" s="93">
        <f>Source!AC212+Source!AD212+Source!AF212</f>
        <v>2203.6</v>
      </c>
      <c r="G194" s="93">
        <v>2203.6</v>
      </c>
      <c r="H194" s="93">
        <v>0</v>
      </c>
      <c r="I194" s="93">
        <v>0</v>
      </c>
      <c r="J194" s="94">
        <f>Source!O212</f>
        <v>66</v>
      </c>
      <c r="K194" s="94">
        <f>Source!S212</f>
        <v>66</v>
      </c>
      <c r="L194" s="94">
        <f>Source!Q212</f>
        <v>0</v>
      </c>
      <c r="M194" s="95">
        <f>Source!R212</f>
        <v>0</v>
      </c>
    </row>
    <row r="195" spans="1:13" ht="12.75">
      <c r="A195" s="97"/>
      <c r="B195" s="96"/>
      <c r="C195" s="102" t="s">
        <v>672</v>
      </c>
      <c r="D195" s="99"/>
      <c r="E195" s="103">
        <v>64</v>
      </c>
      <c r="F195" s="101" t="s">
        <v>669</v>
      </c>
      <c r="G195" s="99"/>
      <c r="H195" s="99"/>
      <c r="I195" s="99"/>
      <c r="J195" s="104">
        <f>Source!X212</f>
        <v>42</v>
      </c>
      <c r="K195" s="99"/>
      <c r="L195" s="99"/>
      <c r="M195" s="100"/>
    </row>
    <row r="196" spans="1:13" ht="12.75">
      <c r="A196" s="74"/>
      <c r="B196" s="105"/>
      <c r="C196" s="110" t="s">
        <v>673</v>
      </c>
      <c r="D196" s="107"/>
      <c r="E196" s="111">
        <v>34</v>
      </c>
      <c r="F196" s="109" t="s">
        <v>669</v>
      </c>
      <c r="G196" s="107"/>
      <c r="H196" s="107"/>
      <c r="I196" s="107"/>
      <c r="J196" s="112">
        <f>Source!Y212</f>
        <v>22</v>
      </c>
      <c r="K196" s="107"/>
      <c r="L196" s="107"/>
      <c r="M196" s="108"/>
    </row>
    <row r="197" spans="1:13" ht="56.25">
      <c r="A197" s="113">
        <v>26</v>
      </c>
      <c r="B197" s="117" t="s">
        <v>277</v>
      </c>
      <c r="C197" s="114" t="s">
        <v>275</v>
      </c>
      <c r="D197" s="115" t="s">
        <v>276</v>
      </c>
      <c r="E197" s="116">
        <v>0.03</v>
      </c>
      <c r="F197" s="118">
        <f>Source!AC214+Source!AD214+Source!AF214</f>
        <v>69206.78</v>
      </c>
      <c r="G197" s="118">
        <v>5145.04</v>
      </c>
      <c r="H197" s="118">
        <v>1878.82</v>
      </c>
      <c r="I197" s="118">
        <v>252.49</v>
      </c>
      <c r="J197" s="119">
        <f>Source!O214</f>
        <v>2075</v>
      </c>
      <c r="K197" s="119">
        <f>Source!S214</f>
        <v>154</v>
      </c>
      <c r="L197" s="119">
        <f>Source!Q214</f>
        <v>56</v>
      </c>
      <c r="M197" s="120">
        <f>Source!R214</f>
        <v>8</v>
      </c>
    </row>
    <row r="198" spans="1:13" ht="12.75">
      <c r="A198" s="97"/>
      <c r="B198" s="96"/>
      <c r="C198" s="102" t="s">
        <v>697</v>
      </c>
      <c r="D198" s="99"/>
      <c r="E198" s="103">
        <v>84</v>
      </c>
      <c r="F198" s="101" t="s">
        <v>669</v>
      </c>
      <c r="G198" s="99"/>
      <c r="H198" s="99"/>
      <c r="I198" s="99"/>
      <c r="J198" s="104">
        <f>Source!X214</f>
        <v>136</v>
      </c>
      <c r="K198" s="99"/>
      <c r="L198" s="99"/>
      <c r="M198" s="100"/>
    </row>
    <row r="199" spans="1:13" ht="12.75">
      <c r="A199" s="74"/>
      <c r="B199" s="105"/>
      <c r="C199" s="110" t="s">
        <v>698</v>
      </c>
      <c r="D199" s="107"/>
      <c r="E199" s="111">
        <v>49</v>
      </c>
      <c r="F199" s="109" t="s">
        <v>669</v>
      </c>
      <c r="G199" s="107"/>
      <c r="H199" s="107"/>
      <c r="I199" s="107"/>
      <c r="J199" s="112">
        <f>Source!Y214</f>
        <v>79</v>
      </c>
      <c r="K199" s="107"/>
      <c r="L199" s="107"/>
      <c r="M199" s="108"/>
    </row>
    <row r="200" spans="1:13" ht="24">
      <c r="A200" s="122" t="s">
        <v>280</v>
      </c>
      <c r="B200" s="127" t="s">
        <v>283</v>
      </c>
      <c r="C200" s="124" t="s">
        <v>282</v>
      </c>
      <c r="D200" s="125" t="s">
        <v>68</v>
      </c>
      <c r="E200" s="126">
        <f>Source!I216</f>
        <v>-3.06</v>
      </c>
      <c r="F200" s="128">
        <v>565</v>
      </c>
      <c r="G200" s="128"/>
      <c r="H200" s="128"/>
      <c r="I200" s="128"/>
      <c r="J200" s="129">
        <f>Source!O216</f>
        <v>-1729</v>
      </c>
      <c r="K200" s="129"/>
      <c r="L200" s="129"/>
      <c r="M200" s="130"/>
    </row>
    <row r="201" spans="1:13" ht="24">
      <c r="A201" s="122" t="s">
        <v>284</v>
      </c>
      <c r="B201" s="127" t="s">
        <v>287</v>
      </c>
      <c r="C201" s="124" t="s">
        <v>286</v>
      </c>
      <c r="D201" s="125" t="s">
        <v>68</v>
      </c>
      <c r="E201" s="126">
        <f>Source!I218</f>
        <v>3.06</v>
      </c>
      <c r="F201" s="128">
        <v>708.65</v>
      </c>
      <c r="G201" s="128"/>
      <c r="H201" s="128"/>
      <c r="I201" s="128"/>
      <c r="J201" s="129">
        <f>Source!O218</f>
        <v>2168</v>
      </c>
      <c r="K201" s="129"/>
      <c r="L201" s="129"/>
      <c r="M201" s="130"/>
    </row>
    <row r="202" spans="1:13" ht="36">
      <c r="A202" s="113">
        <v>27</v>
      </c>
      <c r="B202" s="117" t="s">
        <v>292</v>
      </c>
      <c r="C202" s="114" t="s">
        <v>290</v>
      </c>
      <c r="D202" s="115" t="s">
        <v>291</v>
      </c>
      <c r="E202" s="116">
        <v>0.08</v>
      </c>
      <c r="F202" s="118">
        <f>Source!AC220+Source!AD220+Source!AF220</f>
        <v>891.9300000000001</v>
      </c>
      <c r="G202" s="118">
        <v>607.21</v>
      </c>
      <c r="H202" s="118">
        <v>284.72</v>
      </c>
      <c r="I202" s="118">
        <v>23.55</v>
      </c>
      <c r="J202" s="119">
        <f>Source!O220</f>
        <v>72</v>
      </c>
      <c r="K202" s="119">
        <f>Source!S220</f>
        <v>49</v>
      </c>
      <c r="L202" s="119">
        <f>Source!Q220</f>
        <v>23</v>
      </c>
      <c r="M202" s="120">
        <f>Source!R220</f>
        <v>2</v>
      </c>
    </row>
    <row r="203" spans="1:13" ht="12.75">
      <c r="A203" s="97"/>
      <c r="B203" s="96"/>
      <c r="C203" s="102" t="s">
        <v>699</v>
      </c>
      <c r="D203" s="99"/>
      <c r="E203" s="103">
        <v>94</v>
      </c>
      <c r="F203" s="101" t="s">
        <v>669</v>
      </c>
      <c r="G203" s="99"/>
      <c r="H203" s="99"/>
      <c r="I203" s="99"/>
      <c r="J203" s="104">
        <f>Source!X220</f>
        <v>48</v>
      </c>
      <c r="K203" s="99"/>
      <c r="L203" s="99"/>
      <c r="M203" s="100"/>
    </row>
    <row r="204" spans="1:13" ht="12.75">
      <c r="A204" s="74"/>
      <c r="B204" s="105"/>
      <c r="C204" s="110" t="s">
        <v>700</v>
      </c>
      <c r="D204" s="107"/>
      <c r="E204" s="111">
        <v>47</v>
      </c>
      <c r="F204" s="109" t="s">
        <v>669</v>
      </c>
      <c r="G204" s="107"/>
      <c r="H204" s="107"/>
      <c r="I204" s="107"/>
      <c r="J204" s="112">
        <f>Source!Y220</f>
        <v>24</v>
      </c>
      <c r="K204" s="107"/>
      <c r="L204" s="107"/>
      <c r="M204" s="108"/>
    </row>
    <row r="205" spans="1:13" ht="12.75">
      <c r="A205" s="152"/>
      <c r="B205" s="153"/>
      <c r="C205" s="154" t="s">
        <v>701</v>
      </c>
      <c r="D205" s="153"/>
      <c r="E205" s="153"/>
      <c r="F205" s="153"/>
      <c r="G205" s="153"/>
      <c r="H205" s="153"/>
      <c r="I205" s="153"/>
      <c r="J205" s="153"/>
      <c r="K205" s="153"/>
      <c r="L205" s="153"/>
      <c r="M205" s="155"/>
    </row>
    <row r="206" spans="1:13" ht="36">
      <c r="A206" s="122" t="s">
        <v>296</v>
      </c>
      <c r="B206" s="127" t="s">
        <v>299</v>
      </c>
      <c r="C206" s="124" t="s">
        <v>298</v>
      </c>
      <c r="D206" s="125" t="s">
        <v>55</v>
      </c>
      <c r="E206" s="126">
        <f>Source!I222</f>
        <v>8</v>
      </c>
      <c r="F206" s="128">
        <v>890.38</v>
      </c>
      <c r="G206" s="128"/>
      <c r="H206" s="128"/>
      <c r="I206" s="128"/>
      <c r="J206" s="129">
        <f>Source!O222</f>
        <v>7123</v>
      </c>
      <c r="K206" s="129"/>
      <c r="L206" s="129"/>
      <c r="M206" s="130"/>
    </row>
    <row r="207" spans="3:29" s="151" customFormat="1" ht="15.75">
      <c r="C207" s="151" t="s">
        <v>300</v>
      </c>
      <c r="Y207" s="151">
        <v>19</v>
      </c>
      <c r="AC207" s="151" t="s">
        <v>300</v>
      </c>
    </row>
    <row r="208" ht="13.5" thickBot="1"/>
    <row r="209" spans="1:13" ht="36">
      <c r="A209" s="88">
        <v>28</v>
      </c>
      <c r="B209" s="92" t="s">
        <v>272</v>
      </c>
      <c r="C209" s="89" t="s">
        <v>271</v>
      </c>
      <c r="D209" s="90" t="s">
        <v>29</v>
      </c>
      <c r="E209" s="91">
        <v>0.002</v>
      </c>
      <c r="F209" s="93">
        <f>Source!AC225+Source!AD225+Source!AF225</f>
        <v>2203.6</v>
      </c>
      <c r="G209" s="93">
        <v>2203.6</v>
      </c>
      <c r="H209" s="93">
        <v>0</v>
      </c>
      <c r="I209" s="93">
        <v>0</v>
      </c>
      <c r="J209" s="94">
        <f>Source!O225</f>
        <v>4</v>
      </c>
      <c r="K209" s="94">
        <f>Source!S225</f>
        <v>4</v>
      </c>
      <c r="L209" s="94">
        <f>Source!Q225</f>
        <v>0</v>
      </c>
      <c r="M209" s="95">
        <f>Source!R225</f>
        <v>0</v>
      </c>
    </row>
    <row r="210" spans="1:13" ht="12.75">
      <c r="A210" s="97"/>
      <c r="B210" s="96"/>
      <c r="C210" s="102" t="s">
        <v>672</v>
      </c>
      <c r="D210" s="99"/>
      <c r="E210" s="103">
        <v>64</v>
      </c>
      <c r="F210" s="101" t="s">
        <v>669</v>
      </c>
      <c r="G210" s="99"/>
      <c r="H210" s="99"/>
      <c r="I210" s="99"/>
      <c r="J210" s="104">
        <f>Source!X225</f>
        <v>3</v>
      </c>
      <c r="K210" s="99"/>
      <c r="L210" s="99"/>
      <c r="M210" s="100"/>
    </row>
    <row r="211" spans="1:13" ht="12.75">
      <c r="A211" s="74"/>
      <c r="B211" s="105"/>
      <c r="C211" s="110" t="s">
        <v>673</v>
      </c>
      <c r="D211" s="107"/>
      <c r="E211" s="111">
        <v>34</v>
      </c>
      <c r="F211" s="109" t="s">
        <v>669</v>
      </c>
      <c r="G211" s="107"/>
      <c r="H211" s="107"/>
      <c r="I211" s="107"/>
      <c r="J211" s="112">
        <f>Source!Y225</f>
        <v>1</v>
      </c>
      <c r="K211" s="107"/>
      <c r="L211" s="107"/>
      <c r="M211" s="108"/>
    </row>
    <row r="212" spans="1:13" ht="56.25">
      <c r="A212" s="113">
        <v>29</v>
      </c>
      <c r="B212" s="117" t="s">
        <v>277</v>
      </c>
      <c r="C212" s="114" t="s">
        <v>275</v>
      </c>
      <c r="D212" s="115" t="s">
        <v>276</v>
      </c>
      <c r="E212" s="116">
        <v>0.002</v>
      </c>
      <c r="F212" s="118">
        <f>Source!AC227+Source!AD227+Source!AF227</f>
        <v>69206.78</v>
      </c>
      <c r="G212" s="118">
        <v>5145.04</v>
      </c>
      <c r="H212" s="118">
        <v>1878.82</v>
      </c>
      <c r="I212" s="118">
        <v>252.49</v>
      </c>
      <c r="J212" s="119">
        <f>Source!O227</f>
        <v>138</v>
      </c>
      <c r="K212" s="119">
        <f>Source!S227</f>
        <v>10</v>
      </c>
      <c r="L212" s="119">
        <f>Source!Q227</f>
        <v>4</v>
      </c>
      <c r="M212" s="120">
        <f>Source!R227</f>
        <v>1</v>
      </c>
    </row>
    <row r="213" spans="1:13" ht="12.75">
      <c r="A213" s="97"/>
      <c r="B213" s="96"/>
      <c r="C213" s="102" t="s">
        <v>697</v>
      </c>
      <c r="D213" s="99"/>
      <c r="E213" s="103">
        <v>84</v>
      </c>
      <c r="F213" s="101" t="s">
        <v>669</v>
      </c>
      <c r="G213" s="99"/>
      <c r="H213" s="99"/>
      <c r="I213" s="99"/>
      <c r="J213" s="104">
        <f>Source!X227</f>
        <v>9</v>
      </c>
      <c r="K213" s="99"/>
      <c r="L213" s="99"/>
      <c r="M213" s="100"/>
    </row>
    <row r="214" spans="1:13" ht="12.75">
      <c r="A214" s="74"/>
      <c r="B214" s="105"/>
      <c r="C214" s="110" t="s">
        <v>698</v>
      </c>
      <c r="D214" s="107"/>
      <c r="E214" s="111">
        <v>49</v>
      </c>
      <c r="F214" s="109" t="s">
        <v>669</v>
      </c>
      <c r="G214" s="107"/>
      <c r="H214" s="107"/>
      <c r="I214" s="107"/>
      <c r="J214" s="112">
        <f>Source!Y227</f>
        <v>5</v>
      </c>
      <c r="K214" s="107"/>
      <c r="L214" s="107"/>
      <c r="M214" s="108"/>
    </row>
    <row r="215" spans="1:13" ht="24">
      <c r="A215" s="122" t="s">
        <v>303</v>
      </c>
      <c r="B215" s="127" t="s">
        <v>283</v>
      </c>
      <c r="C215" s="124" t="s">
        <v>282</v>
      </c>
      <c r="D215" s="125" t="s">
        <v>68</v>
      </c>
      <c r="E215" s="126">
        <f>Source!I229</f>
        <v>-0.204</v>
      </c>
      <c r="F215" s="128">
        <v>565</v>
      </c>
      <c r="G215" s="128"/>
      <c r="H215" s="128"/>
      <c r="I215" s="128"/>
      <c r="J215" s="129">
        <f>Source!O229</f>
        <v>-115</v>
      </c>
      <c r="K215" s="129"/>
      <c r="L215" s="129"/>
      <c r="M215" s="130"/>
    </row>
    <row r="216" spans="1:13" ht="24">
      <c r="A216" s="122" t="s">
        <v>304</v>
      </c>
      <c r="B216" s="127" t="s">
        <v>287</v>
      </c>
      <c r="C216" s="124" t="s">
        <v>286</v>
      </c>
      <c r="D216" s="125" t="s">
        <v>68</v>
      </c>
      <c r="E216" s="126">
        <f>Source!I231</f>
        <v>0.204</v>
      </c>
      <c r="F216" s="128">
        <v>708.65</v>
      </c>
      <c r="G216" s="128"/>
      <c r="H216" s="128"/>
      <c r="I216" s="128"/>
      <c r="J216" s="129">
        <f>Source!O231</f>
        <v>145</v>
      </c>
      <c r="K216" s="129"/>
      <c r="L216" s="129"/>
      <c r="M216" s="130"/>
    </row>
    <row r="217" spans="1:13" ht="33.75">
      <c r="A217" s="113">
        <v>30</v>
      </c>
      <c r="B217" s="117" t="s">
        <v>292</v>
      </c>
      <c r="C217" s="114" t="s">
        <v>306</v>
      </c>
      <c r="D217" s="115" t="s">
        <v>291</v>
      </c>
      <c r="E217" s="116">
        <v>0.04</v>
      </c>
      <c r="F217" s="118">
        <f>Source!AC233+Source!AD233+Source!AF233</f>
        <v>891.9300000000001</v>
      </c>
      <c r="G217" s="118">
        <v>607.21</v>
      </c>
      <c r="H217" s="118">
        <v>284.72</v>
      </c>
      <c r="I217" s="118">
        <v>23.55</v>
      </c>
      <c r="J217" s="119">
        <f>Source!O233</f>
        <v>35</v>
      </c>
      <c r="K217" s="119">
        <f>Source!S233</f>
        <v>24</v>
      </c>
      <c r="L217" s="119">
        <f>Source!Q233</f>
        <v>11</v>
      </c>
      <c r="M217" s="120">
        <f>Source!R233</f>
        <v>1</v>
      </c>
    </row>
    <row r="218" spans="1:13" ht="12.75">
      <c r="A218" s="97"/>
      <c r="B218" s="96"/>
      <c r="C218" s="102" t="s">
        <v>699</v>
      </c>
      <c r="D218" s="99"/>
      <c r="E218" s="103">
        <v>94</v>
      </c>
      <c r="F218" s="101" t="s">
        <v>669</v>
      </c>
      <c r="G218" s="99"/>
      <c r="H218" s="99"/>
      <c r="I218" s="99"/>
      <c r="J218" s="104">
        <f>Source!X233</f>
        <v>24</v>
      </c>
      <c r="K218" s="99"/>
      <c r="L218" s="99"/>
      <c r="M218" s="100"/>
    </row>
    <row r="219" spans="1:13" ht="12.75">
      <c r="A219" s="74"/>
      <c r="B219" s="105"/>
      <c r="C219" s="110" t="s">
        <v>700</v>
      </c>
      <c r="D219" s="107"/>
      <c r="E219" s="111">
        <v>47</v>
      </c>
      <c r="F219" s="109" t="s">
        <v>669</v>
      </c>
      <c r="G219" s="107"/>
      <c r="H219" s="107"/>
      <c r="I219" s="107"/>
      <c r="J219" s="112">
        <f>Source!Y233</f>
        <v>12</v>
      </c>
      <c r="K219" s="107"/>
      <c r="L219" s="107"/>
      <c r="M219" s="108"/>
    </row>
    <row r="220" spans="1:13" ht="12.75">
      <c r="A220" s="74"/>
      <c r="B220" s="105"/>
      <c r="C220" s="121" t="s">
        <v>701</v>
      </c>
      <c r="D220" s="105"/>
      <c r="E220" s="105"/>
      <c r="F220" s="105"/>
      <c r="G220" s="105"/>
      <c r="H220" s="105"/>
      <c r="I220" s="105"/>
      <c r="J220" s="105"/>
      <c r="K220" s="105"/>
      <c r="L220" s="105"/>
      <c r="M220" s="106"/>
    </row>
    <row r="221" spans="1:13" ht="36.75" thickBot="1">
      <c r="A221" s="139" t="s">
        <v>307</v>
      </c>
      <c r="B221" s="140" t="s">
        <v>310</v>
      </c>
      <c r="C221" s="141" t="s">
        <v>309</v>
      </c>
      <c r="D221" s="142" t="s">
        <v>55</v>
      </c>
      <c r="E221" s="143">
        <f>Source!I235</f>
        <v>4</v>
      </c>
      <c r="F221" s="144">
        <v>353.44</v>
      </c>
      <c r="G221" s="144"/>
      <c r="H221" s="144"/>
      <c r="I221" s="144"/>
      <c r="J221" s="145">
        <f>Source!O235</f>
        <v>1414</v>
      </c>
      <c r="K221" s="145"/>
      <c r="L221" s="145"/>
      <c r="M221" s="146"/>
    </row>
    <row r="222" spans="1:125" ht="12.75">
      <c r="A222" s="131"/>
      <c r="B222" s="131"/>
      <c r="C222" s="132" t="s">
        <v>685</v>
      </c>
      <c r="D222" s="133"/>
      <c r="E222" s="133"/>
      <c r="F222" s="133"/>
      <c r="G222" s="133"/>
      <c r="H222" s="133"/>
      <c r="I222" s="133"/>
      <c r="J222" s="134">
        <f>Source!O238</f>
        <v>11396</v>
      </c>
      <c r="K222" s="134">
        <f>Source!S238</f>
        <v>307</v>
      </c>
      <c r="L222" s="134">
        <f>Source!Q238</f>
        <v>94</v>
      </c>
      <c r="M222" s="134">
        <f>Source!R238</f>
        <v>12</v>
      </c>
      <c r="X222" s="61"/>
      <c r="Y222" s="61">
        <v>514</v>
      </c>
      <c r="Z222" s="61" t="s">
        <v>667</v>
      </c>
      <c r="AA222" s="61"/>
      <c r="AB222" s="61" t="s">
        <v>667</v>
      </c>
      <c r="AC222" s="61" t="str">
        <f>Source!G238</f>
        <v>Малые архитектурные формы</v>
      </c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>
        <f>SUM(R191:R221)</f>
        <v>0</v>
      </c>
      <c r="AO222" s="61">
        <f>SUM(S191:S221)</f>
        <v>0</v>
      </c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>
        <f>Source!U238</f>
        <v>37.12232</v>
      </c>
      <c r="CX222" s="61">
        <f>Source!V238</f>
        <v>0.80344</v>
      </c>
      <c r="CY222" s="61">
        <f>Source!O238</f>
        <v>11396</v>
      </c>
      <c r="CZ222" s="61">
        <f>Source!S238</f>
        <v>307</v>
      </c>
      <c r="DA222" s="61">
        <f>Source!Q238</f>
        <v>94</v>
      </c>
      <c r="DB222" s="61">
        <f>Source!R238</f>
        <v>12</v>
      </c>
      <c r="DC222" s="61">
        <f>Source!P238</f>
        <v>10995</v>
      </c>
      <c r="DD222" s="61">
        <f>Source!AO238</f>
        <v>0</v>
      </c>
      <c r="DE222" s="61">
        <f>Source!AV238</f>
        <v>10995</v>
      </c>
      <c r="DF222" s="61">
        <f>Source!AP238</f>
        <v>0</v>
      </c>
      <c r="DG222" s="61">
        <f>Source!AQ238</f>
        <v>0</v>
      </c>
      <c r="DH222" s="61">
        <f>Source!AZ238</f>
        <v>0</v>
      </c>
      <c r="DI222" s="61">
        <f>Source!T238</f>
        <v>0</v>
      </c>
      <c r="DJ222" s="61">
        <f>Source!W238</f>
        <v>260</v>
      </c>
      <c r="DK222" s="61">
        <f>Source!X238</f>
        <v>262</v>
      </c>
      <c r="DL222" s="61">
        <f>Source!Y238</f>
        <v>143</v>
      </c>
      <c r="DM222" s="61">
        <f>Source!AR238</f>
        <v>11801</v>
      </c>
      <c r="DN222" s="61">
        <f>Source!AS238</f>
        <v>11801</v>
      </c>
      <c r="DO222" s="61">
        <f>Source!AT238</f>
        <v>0</v>
      </c>
      <c r="DP222" s="61">
        <f>Source!AP238</f>
        <v>0</v>
      </c>
      <c r="DQ222" s="61">
        <f>Source!AU238</f>
        <v>0</v>
      </c>
      <c r="DR222" s="61">
        <f>Source!AS238+Source!AT238</f>
        <v>11801</v>
      </c>
      <c r="DS222" s="61">
        <f>Source!AW238</f>
        <v>10995</v>
      </c>
      <c r="DT222" s="61">
        <f>Source!AX238</f>
        <v>0</v>
      </c>
      <c r="DU222" s="61">
        <f>Source!AY238</f>
        <v>10995</v>
      </c>
    </row>
    <row r="224" spans="3:10" ht="12.75">
      <c r="C224" s="32"/>
      <c r="D224" s="51"/>
      <c r="E224" s="51"/>
      <c r="F224" s="51"/>
      <c r="G224" s="51"/>
      <c r="H224" s="51"/>
      <c r="I224" s="51"/>
      <c r="J224" s="51"/>
    </row>
    <row r="225" spans="1:10" ht="12.75">
      <c r="A225" s="135"/>
      <c r="B225" s="135"/>
      <c r="C225" s="136" t="s">
        <v>686</v>
      </c>
      <c r="D225" s="137"/>
      <c r="E225" s="137"/>
      <c r="F225" s="137"/>
      <c r="G225" s="137"/>
      <c r="H225" s="138"/>
      <c r="I225" s="138"/>
      <c r="J225" s="138">
        <f>Source!X238</f>
        <v>262</v>
      </c>
    </row>
    <row r="226" spans="1:10" ht="12.75">
      <c r="A226" s="135"/>
      <c r="B226" s="135"/>
      <c r="C226" s="136" t="s">
        <v>687</v>
      </c>
      <c r="D226" s="137"/>
      <c r="E226" s="137"/>
      <c r="F226" s="137"/>
      <c r="G226" s="137"/>
      <c r="H226" s="138"/>
      <c r="I226" s="138"/>
      <c r="J226" s="138">
        <f>Source!Y238</f>
        <v>143</v>
      </c>
    </row>
    <row r="227" spans="1:10" ht="12.75">
      <c r="A227" s="135"/>
      <c r="B227" s="135"/>
      <c r="C227" s="136" t="s">
        <v>688</v>
      </c>
      <c r="D227" s="137"/>
      <c r="E227" s="137"/>
      <c r="F227" s="137"/>
      <c r="G227" s="137"/>
      <c r="H227" s="138"/>
      <c r="I227" s="138"/>
      <c r="J227" s="138">
        <f>Source!AR238</f>
        <v>11801</v>
      </c>
    </row>
    <row r="228" spans="3:10" ht="13.5" thickBot="1">
      <c r="C228" s="32"/>
      <c r="D228" s="51"/>
      <c r="E228" s="51"/>
      <c r="F228" s="51"/>
      <c r="G228" s="51"/>
      <c r="H228" s="51"/>
      <c r="I228" s="51"/>
      <c r="J228" s="51"/>
    </row>
    <row r="229" spans="1:125" ht="12.75">
      <c r="A229" s="131"/>
      <c r="B229" s="131"/>
      <c r="C229" s="132" t="s">
        <v>702</v>
      </c>
      <c r="D229" s="133"/>
      <c r="E229" s="133"/>
      <c r="F229" s="133"/>
      <c r="G229" s="133"/>
      <c r="H229" s="133"/>
      <c r="I229" s="133"/>
      <c r="J229" s="134">
        <f>Source!O264</f>
        <v>74025</v>
      </c>
      <c r="K229" s="134">
        <f>Source!S264</f>
        <v>4774</v>
      </c>
      <c r="L229" s="134">
        <f>Source!Q264</f>
        <v>3144</v>
      </c>
      <c r="M229" s="134">
        <f>Source!R264</f>
        <v>349</v>
      </c>
      <c r="X229" s="61"/>
      <c r="Y229" s="61">
        <v>513</v>
      </c>
      <c r="Z229" s="61" t="s">
        <v>703</v>
      </c>
      <c r="AA229" s="61"/>
      <c r="AB229" s="61" t="s">
        <v>642</v>
      </c>
      <c r="AC229" s="61" t="str">
        <f>Source!G264</f>
        <v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v>
      </c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>
        <f>SUM(R46:R228)</f>
        <v>0</v>
      </c>
      <c r="AO229" s="61">
        <f>SUM(S46:S228)</f>
        <v>0</v>
      </c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>
        <f>Source!U264</f>
        <v>561.3307</v>
      </c>
      <c r="CX229" s="61">
        <f>Source!V264</f>
        <v>27.938011999999997</v>
      </c>
      <c r="CY229" s="61">
        <f>Source!O264</f>
        <v>74025</v>
      </c>
      <c r="CZ229" s="61">
        <f>Source!S264</f>
        <v>4774</v>
      </c>
      <c r="DA229" s="61">
        <f>Source!Q264</f>
        <v>3144</v>
      </c>
      <c r="DB229" s="61">
        <f>Source!R264</f>
        <v>349</v>
      </c>
      <c r="DC229" s="61">
        <f>Source!P264</f>
        <v>66107</v>
      </c>
      <c r="DD229" s="61">
        <f>Source!AO264</f>
        <v>0</v>
      </c>
      <c r="DE229" s="61">
        <f>Source!AV264</f>
        <v>66107</v>
      </c>
      <c r="DF229" s="61">
        <f>Source!AP264</f>
        <v>0</v>
      </c>
      <c r="DG229" s="61">
        <f>Source!AQ264</f>
        <v>0</v>
      </c>
      <c r="DH229" s="61">
        <f>Source!AZ264</f>
        <v>0</v>
      </c>
      <c r="DI229" s="61">
        <f>Source!T264</f>
        <v>0</v>
      </c>
      <c r="DJ229" s="61">
        <f>Source!W264</f>
        <v>1344</v>
      </c>
      <c r="DK229" s="61">
        <f>Source!X264</f>
        <v>5125</v>
      </c>
      <c r="DL229" s="61">
        <f>Source!Y264</f>
        <v>3128</v>
      </c>
      <c r="DM229" s="61">
        <f>Source!AR264</f>
        <v>82278</v>
      </c>
      <c r="DN229" s="61">
        <f>Source!AS264</f>
        <v>79138</v>
      </c>
      <c r="DO229" s="61">
        <f>Source!AT264</f>
        <v>3140</v>
      </c>
      <c r="DP229" s="61">
        <f>Source!AP264</f>
        <v>0</v>
      </c>
      <c r="DQ229" s="61">
        <f>Source!AU264</f>
        <v>0</v>
      </c>
      <c r="DR229" s="61">
        <f>Source!AS264+Source!AT264</f>
        <v>82278</v>
      </c>
      <c r="DS229" s="61">
        <f>Source!AW264</f>
        <v>66107</v>
      </c>
      <c r="DT229" s="61">
        <f>Source!AX264</f>
        <v>0</v>
      </c>
      <c r="DU229" s="61">
        <f>Source!AY264</f>
        <v>66107</v>
      </c>
    </row>
    <row r="231" spans="3:10" ht="12.75">
      <c r="C231" s="32"/>
      <c r="D231" s="51"/>
      <c r="E231" s="51"/>
      <c r="F231" s="51"/>
      <c r="G231" s="51"/>
      <c r="H231" s="51"/>
      <c r="I231" s="51"/>
      <c r="J231" s="51"/>
    </row>
    <row r="232" spans="1:10" ht="12.75">
      <c r="A232" s="135"/>
      <c r="B232" s="135"/>
      <c r="C232" s="136" t="s">
        <v>686</v>
      </c>
      <c r="D232" s="137"/>
      <c r="E232" s="137"/>
      <c r="F232" s="137"/>
      <c r="G232" s="137"/>
      <c r="H232" s="138"/>
      <c r="I232" s="138"/>
      <c r="J232" s="138">
        <f>Source!X264</f>
        <v>5125</v>
      </c>
    </row>
    <row r="233" spans="1:10" ht="12.75">
      <c r="A233" s="135"/>
      <c r="B233" s="135"/>
      <c r="C233" s="136" t="s">
        <v>687</v>
      </c>
      <c r="D233" s="137"/>
      <c r="E233" s="137"/>
      <c r="F233" s="137"/>
      <c r="G233" s="137"/>
      <c r="H233" s="138"/>
      <c r="I233" s="138"/>
      <c r="J233" s="138">
        <f>Source!Y264</f>
        <v>3128</v>
      </c>
    </row>
    <row r="234" spans="1:10" ht="12.75">
      <c r="A234" s="135"/>
      <c r="B234" s="135"/>
      <c r="C234" s="136" t="s">
        <v>688</v>
      </c>
      <c r="D234" s="137"/>
      <c r="E234" s="137"/>
      <c r="F234" s="137"/>
      <c r="G234" s="137"/>
      <c r="H234" s="138"/>
      <c r="I234" s="138"/>
      <c r="J234" s="138">
        <f>Source!AR264</f>
        <v>82278</v>
      </c>
    </row>
    <row r="235" spans="1:10" ht="12.75">
      <c r="A235" s="135"/>
      <c r="B235" s="135"/>
      <c r="C235" s="136"/>
      <c r="D235" s="137"/>
      <c r="E235" s="137"/>
      <c r="F235" s="137"/>
      <c r="G235" s="137"/>
      <c r="H235" s="138"/>
      <c r="I235" s="138"/>
      <c r="J235" s="138"/>
    </row>
    <row r="236" spans="1:10" ht="12.75">
      <c r="A236" s="135"/>
      <c r="B236" s="135"/>
      <c r="C236" s="162" t="s">
        <v>711</v>
      </c>
      <c r="D236" s="162"/>
      <c r="E236" s="162"/>
      <c r="F236" s="162"/>
      <c r="G236" s="162"/>
      <c r="H236" s="163"/>
      <c r="I236" s="163"/>
      <c r="J236" s="163"/>
    </row>
    <row r="237" spans="1:10" ht="12.75">
      <c r="A237" s="135"/>
      <c r="B237" s="135"/>
      <c r="C237" s="162" t="s">
        <v>712</v>
      </c>
      <c r="D237" s="162"/>
      <c r="E237" s="162"/>
      <c r="F237" s="162"/>
      <c r="G237" s="162"/>
      <c r="H237" s="163"/>
      <c r="I237" s="163"/>
      <c r="J237" s="163"/>
    </row>
    <row r="238" spans="1:10" ht="12.75">
      <c r="A238" s="135"/>
      <c r="B238" s="135"/>
      <c r="C238" s="162" t="s">
        <v>713</v>
      </c>
      <c r="D238" s="162"/>
      <c r="E238" s="162"/>
      <c r="F238" s="162"/>
      <c r="G238" s="162"/>
      <c r="H238" s="163"/>
      <c r="I238" s="163"/>
      <c r="J238" s="163"/>
    </row>
    <row r="239" spans="1:10" ht="12.75">
      <c r="A239" s="135"/>
      <c r="B239" s="135"/>
      <c r="C239" s="162" t="s">
        <v>714</v>
      </c>
      <c r="D239" s="164" t="s">
        <v>715</v>
      </c>
      <c r="E239" s="162">
        <v>6.42</v>
      </c>
      <c r="F239" s="162"/>
      <c r="G239" s="165"/>
      <c r="H239" s="163"/>
      <c r="I239" s="163"/>
      <c r="J239" s="166">
        <f>ROUND(E239*J234,0)</f>
        <v>528225</v>
      </c>
    </row>
    <row r="240" spans="1:10" ht="12.75">
      <c r="A240" s="135"/>
      <c r="B240" s="135"/>
      <c r="C240" s="162" t="s">
        <v>716</v>
      </c>
      <c r="D240" s="162"/>
      <c r="E240" s="162">
        <v>18</v>
      </c>
      <c r="F240" s="162" t="s">
        <v>717</v>
      </c>
      <c r="G240" s="165"/>
      <c r="H240" s="163"/>
      <c r="I240" s="163"/>
      <c r="J240" s="166">
        <f>ROUND(J239*E240%,0)</f>
        <v>95081</v>
      </c>
    </row>
    <row r="241" spans="1:10" ht="12.75">
      <c r="A241" s="135"/>
      <c r="B241" s="135"/>
      <c r="C241" s="167" t="s">
        <v>718</v>
      </c>
      <c r="D241" s="167"/>
      <c r="E241" s="167"/>
      <c r="F241" s="167"/>
      <c r="G241" s="168"/>
      <c r="H241" s="169"/>
      <c r="I241" s="169"/>
      <c r="J241" s="170">
        <f>J239+J240</f>
        <v>623306</v>
      </c>
    </row>
    <row r="242" spans="1:10" ht="12.75">
      <c r="A242" s="135"/>
      <c r="B242" s="135"/>
      <c r="C242" s="136"/>
      <c r="D242" s="137"/>
      <c r="E242" s="137"/>
      <c r="F242" s="137"/>
      <c r="G242" s="137"/>
      <c r="H242" s="138"/>
      <c r="I242" s="138"/>
      <c r="J242" s="138"/>
    </row>
    <row r="243" spans="1:10" ht="12.75">
      <c r="A243" s="135"/>
      <c r="B243" s="135"/>
      <c r="C243" s="136"/>
      <c r="D243" s="137"/>
      <c r="E243" s="137"/>
      <c r="F243" s="137"/>
      <c r="G243" s="137"/>
      <c r="H243" s="138"/>
      <c r="I243" s="138"/>
      <c r="J243" s="138"/>
    </row>
    <row r="244" ht="12.75" outlineLevel="1"/>
    <row r="245" ht="12.75" outlineLevel="1"/>
    <row r="246" spans="1:78" ht="12.75" outlineLevel="1">
      <c r="A246" s="64" t="s">
        <v>707</v>
      </c>
      <c r="B246" s="64"/>
      <c r="C246" s="157" t="s">
        <v>708</v>
      </c>
      <c r="D246" s="157"/>
      <c r="E246" s="157"/>
      <c r="F246" s="157"/>
      <c r="G246" s="156"/>
      <c r="H246" s="156"/>
      <c r="I246" s="157" t="s">
        <v>709</v>
      </c>
      <c r="J246" s="157"/>
      <c r="BY246" s="158" t="str">
        <f>C246</f>
        <v>инженер-сметчик</v>
      </c>
      <c r="BZ246" s="158" t="str">
        <f>I246</f>
        <v>Аверичев А.А.</v>
      </c>
    </row>
    <row r="247" spans="1:10" s="160" customFormat="1" ht="11.25" outlineLevel="1">
      <c r="A247" s="159"/>
      <c r="B247" s="159"/>
      <c r="C247" s="161" t="s">
        <v>704</v>
      </c>
      <c r="D247" s="161"/>
      <c r="E247" s="161"/>
      <c r="F247" s="161"/>
      <c r="G247" s="161"/>
      <c r="H247" s="161"/>
      <c r="I247" s="161" t="s">
        <v>705</v>
      </c>
      <c r="J247" s="161"/>
    </row>
    <row r="248" spans="1:10" ht="12.75" outlineLevel="1">
      <c r="A248" s="21"/>
      <c r="B248" s="21"/>
      <c r="C248" s="21"/>
      <c r="D248" s="21"/>
      <c r="E248" s="21"/>
      <c r="F248" s="21"/>
      <c r="G248" s="11" t="s">
        <v>706</v>
      </c>
      <c r="H248" s="21"/>
      <c r="I248" s="21"/>
      <c r="J248" s="21"/>
    </row>
    <row r="249" spans="1:78" ht="12.75" outlineLevel="1">
      <c r="A249" s="64" t="s">
        <v>710</v>
      </c>
      <c r="B249" s="64"/>
      <c r="C249" s="157"/>
      <c r="D249" s="157"/>
      <c r="E249" s="157"/>
      <c r="F249" s="157"/>
      <c r="G249" s="156"/>
      <c r="H249" s="156"/>
      <c r="I249" s="157"/>
      <c r="J249" s="157"/>
      <c r="BY249" s="158">
        <f>C249</f>
        <v>0</v>
      </c>
      <c r="BZ249" s="158">
        <f>I249</f>
        <v>0</v>
      </c>
    </row>
    <row r="250" spans="1:10" s="160" customFormat="1" ht="11.25" outlineLevel="1">
      <c r="A250" s="159"/>
      <c r="B250" s="159"/>
      <c r="C250" s="161" t="s">
        <v>704</v>
      </c>
      <c r="D250" s="161"/>
      <c r="E250" s="161"/>
      <c r="F250" s="161"/>
      <c r="G250" s="161"/>
      <c r="H250" s="161"/>
      <c r="I250" s="161" t="s">
        <v>705</v>
      </c>
      <c r="J250" s="161"/>
    </row>
    <row r="251" spans="1:10" ht="12.75" outlineLevel="1">
      <c r="A251" s="21"/>
      <c r="B251" s="21"/>
      <c r="C251" s="21"/>
      <c r="D251" s="21"/>
      <c r="E251" s="21"/>
      <c r="F251" s="21"/>
      <c r="G251" s="11" t="s">
        <v>706</v>
      </c>
      <c r="H251" s="21"/>
      <c r="I251" s="21"/>
      <c r="J251" s="21"/>
    </row>
  </sheetData>
  <sheetProtection/>
  <mergeCells count="57">
    <mergeCell ref="C250:H250"/>
    <mergeCell ref="I250:J250"/>
    <mergeCell ref="C246:F246"/>
    <mergeCell ref="I246:J246"/>
    <mergeCell ref="C247:H247"/>
    <mergeCell ref="I247:J247"/>
    <mergeCell ref="C249:F249"/>
    <mergeCell ref="I249:J249"/>
    <mergeCell ref="A150:B150"/>
    <mergeCell ref="C150:L150"/>
    <mergeCell ref="A190:B190"/>
    <mergeCell ref="C190:L190"/>
    <mergeCell ref="G42:I42"/>
    <mergeCell ref="J41:M41"/>
    <mergeCell ref="K42:M42"/>
    <mergeCell ref="A47:B47"/>
    <mergeCell ref="C47:L47"/>
    <mergeCell ref="A106:B106"/>
    <mergeCell ref="C106:L106"/>
    <mergeCell ref="C31:M31"/>
    <mergeCell ref="C32:M32"/>
    <mergeCell ref="A34:M34"/>
    <mergeCell ref="A35:M35"/>
    <mergeCell ref="C36:M36"/>
    <mergeCell ref="F41:I41"/>
    <mergeCell ref="C20:H20"/>
    <mergeCell ref="C21:H21"/>
    <mergeCell ref="A22:M22"/>
    <mergeCell ref="A23:M23"/>
    <mergeCell ref="E26:F26"/>
    <mergeCell ref="C30:M30"/>
    <mergeCell ref="I14:J14"/>
    <mergeCell ref="L14:M14"/>
    <mergeCell ref="L15:M15"/>
    <mergeCell ref="L16:M16"/>
    <mergeCell ref="I18:I19"/>
    <mergeCell ref="J18:J19"/>
    <mergeCell ref="K18:L18"/>
    <mergeCell ref="C11:I11"/>
    <mergeCell ref="L11:M11"/>
    <mergeCell ref="C12:I12"/>
    <mergeCell ref="L12:M12"/>
    <mergeCell ref="C13:I13"/>
    <mergeCell ref="L13:M13"/>
    <mergeCell ref="C8:I8"/>
    <mergeCell ref="L8:M8"/>
    <mergeCell ref="C9:I9"/>
    <mergeCell ref="L9:M9"/>
    <mergeCell ref="C10:I10"/>
    <mergeCell ref="L10:M10"/>
    <mergeCell ref="J2:M2"/>
    <mergeCell ref="J3:M3"/>
    <mergeCell ref="J4:M4"/>
    <mergeCell ref="L5:M5"/>
    <mergeCell ref="L6:M6"/>
    <mergeCell ref="C7:I7"/>
    <mergeCell ref="L7:M7"/>
  </mergeCells>
  <printOptions horizontalCentered="1"/>
  <pageMargins left="0.393700787401575" right="0.393700787401575" top="0.84" bottom="0.393700787401575" header="0" footer="0"/>
  <pageSetup horizontalDpi="600" verticalDpi="600" orientation="landscape" paperSize="9" scale="81" r:id="rId3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56"/>
  <sheetViews>
    <sheetView zoomScalePageLayoutView="0" workbookViewId="0" topLeftCell="A1">
      <selection activeCell="A352" sqref="A352:AH352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49738</v>
      </c>
      <c r="M1">
        <v>10</v>
      </c>
    </row>
    <row r="5" spans="7:8" ht="12.75">
      <c r="G5">
        <v>1</v>
      </c>
      <c r="H5" t="s">
        <v>584</v>
      </c>
    </row>
    <row r="6" spans="7:8" ht="12.75">
      <c r="G6">
        <v>10</v>
      </c>
      <c r="H6" t="s">
        <v>582</v>
      </c>
    </row>
    <row r="7" spans="7:8" ht="12.75">
      <c r="G7">
        <v>1</v>
      </c>
      <c r="H7" t="s">
        <v>583</v>
      </c>
    </row>
    <row r="9" spans="7:8" ht="12.75">
      <c r="G9" s="12" t="s">
        <v>580</v>
      </c>
      <c r="H9" t="s">
        <v>581</v>
      </c>
    </row>
    <row r="12" spans="1:133" ht="12.75">
      <c r="A12" s="1">
        <v>1</v>
      </c>
      <c r="B12" s="1">
        <v>350</v>
      </c>
      <c r="C12" s="1">
        <v>0</v>
      </c>
      <c r="D12" s="1">
        <f>ROW(A290)</f>
        <v>290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3">
        <v>52</v>
      </c>
      <c r="B18" s="3">
        <f aca="true" t="shared" si="0" ref="B18:G18">B290</f>
        <v>350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ул. Дмитриева, д.1, 2</v>
      </c>
      <c r="H18" s="3"/>
      <c r="I18" s="3"/>
      <c r="J18" s="3"/>
      <c r="K18" s="3"/>
      <c r="L18" s="3"/>
      <c r="M18" s="3"/>
      <c r="N18" s="3"/>
      <c r="O18" s="3">
        <f aca="true" t="shared" si="1" ref="O18:AT18">O290</f>
        <v>74025</v>
      </c>
      <c r="P18" s="3">
        <f t="shared" si="1"/>
        <v>66107</v>
      </c>
      <c r="Q18" s="3">
        <f t="shared" si="1"/>
        <v>3144</v>
      </c>
      <c r="R18" s="3">
        <f t="shared" si="1"/>
        <v>349</v>
      </c>
      <c r="S18" s="3">
        <f t="shared" si="1"/>
        <v>4774</v>
      </c>
      <c r="T18" s="3">
        <f t="shared" si="1"/>
        <v>0</v>
      </c>
      <c r="U18" s="3">
        <f t="shared" si="1"/>
        <v>561.3307</v>
      </c>
      <c r="V18" s="3">
        <f t="shared" si="1"/>
        <v>27.938011999999997</v>
      </c>
      <c r="W18" s="3">
        <f t="shared" si="1"/>
        <v>1344</v>
      </c>
      <c r="X18" s="3">
        <f t="shared" si="1"/>
        <v>5125</v>
      </c>
      <c r="Y18" s="3">
        <f t="shared" si="1"/>
        <v>3128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82278</v>
      </c>
      <c r="AS18" s="3">
        <f t="shared" si="1"/>
        <v>79138</v>
      </c>
      <c r="AT18" s="3">
        <f t="shared" si="1"/>
        <v>3140</v>
      </c>
      <c r="AU18" s="3">
        <f aca="true" t="shared" si="2" ref="AU18:BZ18">AU290</f>
        <v>0</v>
      </c>
      <c r="AV18" s="3">
        <f t="shared" si="2"/>
        <v>66107</v>
      </c>
      <c r="AW18" s="3">
        <f t="shared" si="2"/>
        <v>66107</v>
      </c>
      <c r="AX18" s="3">
        <f t="shared" si="2"/>
        <v>0</v>
      </c>
      <c r="AY18" s="3">
        <f t="shared" si="2"/>
        <v>66107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4">
        <f t="shared" si="2"/>
        <v>480322</v>
      </c>
      <c r="BP18" s="4">
        <f t="shared" si="2"/>
        <v>428934</v>
      </c>
      <c r="BQ18" s="4">
        <f t="shared" si="2"/>
        <v>20398</v>
      </c>
      <c r="BR18" s="4">
        <f t="shared" si="2"/>
        <v>2254</v>
      </c>
      <c r="BS18" s="4">
        <f t="shared" si="2"/>
        <v>30990</v>
      </c>
      <c r="BT18" s="4">
        <f t="shared" si="2"/>
        <v>0</v>
      </c>
      <c r="BU18" s="4">
        <f t="shared" si="2"/>
        <v>561.3307</v>
      </c>
      <c r="BV18" s="4">
        <f t="shared" si="2"/>
        <v>27.938011999999997</v>
      </c>
      <c r="BW18" s="4">
        <f t="shared" si="2"/>
        <v>1344</v>
      </c>
      <c r="BX18" s="4">
        <f t="shared" si="2"/>
        <v>33256</v>
      </c>
      <c r="BY18" s="4">
        <f t="shared" si="2"/>
        <v>20307</v>
      </c>
      <c r="BZ18" s="4">
        <f t="shared" si="2"/>
        <v>0</v>
      </c>
      <c r="CA18" s="4">
        <f aca="true" t="shared" si="3" ref="CA18:DF18">CA290</f>
        <v>0</v>
      </c>
      <c r="CB18" s="4">
        <f t="shared" si="3"/>
        <v>0</v>
      </c>
      <c r="CC18" s="4">
        <f t="shared" si="3"/>
        <v>0</v>
      </c>
      <c r="CD18" s="4">
        <f t="shared" si="3"/>
        <v>0</v>
      </c>
      <c r="CE18" s="4">
        <f t="shared" si="3"/>
        <v>0</v>
      </c>
      <c r="CF18" s="4">
        <f t="shared" si="3"/>
        <v>0</v>
      </c>
      <c r="CG18" s="4">
        <f t="shared" si="3"/>
        <v>0</v>
      </c>
      <c r="CH18" s="4">
        <f t="shared" si="3"/>
        <v>0</v>
      </c>
      <c r="CI18" s="4">
        <f t="shared" si="3"/>
        <v>0</v>
      </c>
      <c r="CJ18" s="4">
        <f t="shared" si="3"/>
        <v>0</v>
      </c>
      <c r="CK18" s="4">
        <f t="shared" si="3"/>
        <v>0</v>
      </c>
      <c r="CL18" s="4">
        <f t="shared" si="3"/>
        <v>0</v>
      </c>
      <c r="CM18" s="4">
        <f t="shared" si="3"/>
        <v>0</v>
      </c>
      <c r="CN18" s="4">
        <f t="shared" si="3"/>
        <v>0</v>
      </c>
      <c r="CO18" s="4">
        <f t="shared" si="3"/>
        <v>0</v>
      </c>
      <c r="CP18" s="4">
        <f t="shared" si="3"/>
        <v>0</v>
      </c>
      <c r="CQ18" s="4">
        <f t="shared" si="3"/>
        <v>0</v>
      </c>
      <c r="CR18" s="4">
        <f t="shared" si="3"/>
        <v>533885</v>
      </c>
      <c r="CS18" s="4">
        <f t="shared" si="3"/>
        <v>513527</v>
      </c>
      <c r="CT18" s="4">
        <f t="shared" si="3"/>
        <v>20358</v>
      </c>
      <c r="CU18" s="4">
        <f t="shared" si="3"/>
        <v>0</v>
      </c>
      <c r="CV18" s="4">
        <f t="shared" si="3"/>
        <v>428934</v>
      </c>
      <c r="CW18" s="4">
        <f t="shared" si="3"/>
        <v>428934</v>
      </c>
      <c r="CX18" s="4">
        <f t="shared" si="3"/>
        <v>0</v>
      </c>
      <c r="CY18" s="4">
        <f t="shared" si="3"/>
        <v>428934</v>
      </c>
      <c r="CZ18" s="4">
        <f t="shared" si="3"/>
        <v>0</v>
      </c>
      <c r="DA18" s="4">
        <f t="shared" si="3"/>
        <v>0</v>
      </c>
      <c r="DB18" s="4">
        <f t="shared" si="3"/>
        <v>0</v>
      </c>
      <c r="DC18" s="4">
        <f t="shared" si="3"/>
        <v>0</v>
      </c>
      <c r="DD18" s="4">
        <f t="shared" si="3"/>
        <v>0</v>
      </c>
      <c r="DE18" s="4">
        <f t="shared" si="3"/>
        <v>0</v>
      </c>
      <c r="DF18" s="4">
        <f t="shared" si="3"/>
        <v>0</v>
      </c>
      <c r="DG18" s="4">
        <f aca="true" t="shared" si="4" ref="DG18:DN18">DG290</f>
        <v>0</v>
      </c>
      <c r="DH18" s="4">
        <f t="shared" si="4"/>
        <v>0</v>
      </c>
      <c r="DI18" s="4">
        <f t="shared" si="4"/>
        <v>0</v>
      </c>
      <c r="DJ18" s="4">
        <f t="shared" si="4"/>
        <v>0</v>
      </c>
      <c r="DK18" s="4">
        <f t="shared" si="4"/>
        <v>0</v>
      </c>
      <c r="DL18" s="4">
        <f t="shared" si="4"/>
        <v>0</v>
      </c>
      <c r="DM18" s="4">
        <f t="shared" si="4"/>
        <v>0</v>
      </c>
      <c r="DN18" s="4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ROW(A264)</f>
        <v>264</v>
      </c>
      <c r="E20" s="1"/>
      <c r="F20" s="1" t="s">
        <v>12</v>
      </c>
      <c r="G20" s="1" t="s">
        <v>13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3">
        <v>52</v>
      </c>
      <c r="B22" s="3">
        <f aca="true" t="shared" si="5" ref="B22:G22">B264</f>
        <v>1</v>
      </c>
      <c r="C22" s="3">
        <f t="shared" si="5"/>
        <v>3</v>
      </c>
      <c r="D22" s="3">
        <f t="shared" si="5"/>
        <v>20</v>
      </c>
      <c r="E22" s="3">
        <f t="shared" si="5"/>
        <v>0</v>
      </c>
      <c r="F22" s="3" t="str">
        <f t="shared" si="5"/>
        <v>Новая локальная смета</v>
      </c>
      <c r="G22" s="3" t="str">
        <f t="shared" si="5"/>
        <v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v>
      </c>
      <c r="H22" s="3"/>
      <c r="I22" s="3"/>
      <c r="J22" s="3"/>
      <c r="K22" s="3"/>
      <c r="L22" s="3"/>
      <c r="M22" s="3"/>
      <c r="N22" s="3"/>
      <c r="O22" s="3">
        <f aca="true" t="shared" si="6" ref="O22:AT22">O264</f>
        <v>74025</v>
      </c>
      <c r="P22" s="3">
        <f t="shared" si="6"/>
        <v>66107</v>
      </c>
      <c r="Q22" s="3">
        <f t="shared" si="6"/>
        <v>3144</v>
      </c>
      <c r="R22" s="3">
        <f t="shared" si="6"/>
        <v>349</v>
      </c>
      <c r="S22" s="3">
        <f t="shared" si="6"/>
        <v>4774</v>
      </c>
      <c r="T22" s="3">
        <f t="shared" si="6"/>
        <v>0</v>
      </c>
      <c r="U22" s="3">
        <f t="shared" si="6"/>
        <v>561.3307</v>
      </c>
      <c r="V22" s="3">
        <f t="shared" si="6"/>
        <v>27.938011999999997</v>
      </c>
      <c r="W22" s="3">
        <f t="shared" si="6"/>
        <v>1344</v>
      </c>
      <c r="X22" s="3">
        <f t="shared" si="6"/>
        <v>5125</v>
      </c>
      <c r="Y22" s="3">
        <f t="shared" si="6"/>
        <v>3128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 t="shared" si="6"/>
        <v>0</v>
      </c>
      <c r="AL22" s="3">
        <f t="shared" si="6"/>
        <v>0</v>
      </c>
      <c r="AM22" s="3">
        <f t="shared" si="6"/>
        <v>0</v>
      </c>
      <c r="AN22" s="3">
        <f t="shared" si="6"/>
        <v>0</v>
      </c>
      <c r="AO22" s="3">
        <f t="shared" si="6"/>
        <v>0</v>
      </c>
      <c r="AP22" s="3">
        <f t="shared" si="6"/>
        <v>0</v>
      </c>
      <c r="AQ22" s="3">
        <f t="shared" si="6"/>
        <v>0</v>
      </c>
      <c r="AR22" s="3">
        <f t="shared" si="6"/>
        <v>82278</v>
      </c>
      <c r="AS22" s="3">
        <f t="shared" si="6"/>
        <v>79138</v>
      </c>
      <c r="AT22" s="3">
        <f t="shared" si="6"/>
        <v>3140</v>
      </c>
      <c r="AU22" s="3">
        <f aca="true" t="shared" si="7" ref="AU22:BZ22">AU264</f>
        <v>0</v>
      </c>
      <c r="AV22" s="3">
        <f t="shared" si="7"/>
        <v>66107</v>
      </c>
      <c r="AW22" s="3">
        <f t="shared" si="7"/>
        <v>66107</v>
      </c>
      <c r="AX22" s="3">
        <f t="shared" si="7"/>
        <v>0</v>
      </c>
      <c r="AY22" s="3">
        <f t="shared" si="7"/>
        <v>66107</v>
      </c>
      <c r="AZ22" s="3">
        <f t="shared" si="7"/>
        <v>0</v>
      </c>
      <c r="BA22" s="3">
        <f t="shared" si="7"/>
        <v>0</v>
      </c>
      <c r="BB22" s="3">
        <f t="shared" si="7"/>
        <v>0</v>
      </c>
      <c r="BC22" s="3">
        <f t="shared" si="7"/>
        <v>0</v>
      </c>
      <c r="BD22" s="3">
        <f t="shared" si="7"/>
        <v>0</v>
      </c>
      <c r="BE22" s="3">
        <f t="shared" si="7"/>
        <v>0</v>
      </c>
      <c r="BF22" s="3">
        <f t="shared" si="7"/>
        <v>0</v>
      </c>
      <c r="BG22" s="3">
        <f t="shared" si="7"/>
        <v>0</v>
      </c>
      <c r="BH22" s="3">
        <f t="shared" si="7"/>
        <v>0</v>
      </c>
      <c r="BI22" s="3">
        <f t="shared" si="7"/>
        <v>0</v>
      </c>
      <c r="BJ22" s="3">
        <f t="shared" si="7"/>
        <v>0</v>
      </c>
      <c r="BK22" s="3">
        <f t="shared" si="7"/>
        <v>0</v>
      </c>
      <c r="BL22" s="3">
        <f t="shared" si="7"/>
        <v>0</v>
      </c>
      <c r="BM22" s="3">
        <f t="shared" si="7"/>
        <v>0</v>
      </c>
      <c r="BN22" s="3">
        <f t="shared" si="7"/>
        <v>0</v>
      </c>
      <c r="BO22" s="4">
        <f t="shared" si="7"/>
        <v>480322</v>
      </c>
      <c r="BP22" s="4">
        <f t="shared" si="7"/>
        <v>428934</v>
      </c>
      <c r="BQ22" s="4">
        <f t="shared" si="7"/>
        <v>20398</v>
      </c>
      <c r="BR22" s="4">
        <f t="shared" si="7"/>
        <v>2254</v>
      </c>
      <c r="BS22" s="4">
        <f t="shared" si="7"/>
        <v>30990</v>
      </c>
      <c r="BT22" s="4">
        <f t="shared" si="7"/>
        <v>0</v>
      </c>
      <c r="BU22" s="4">
        <f t="shared" si="7"/>
        <v>561.3307</v>
      </c>
      <c r="BV22" s="4">
        <f t="shared" si="7"/>
        <v>27.938011999999997</v>
      </c>
      <c r="BW22" s="4">
        <f t="shared" si="7"/>
        <v>1344</v>
      </c>
      <c r="BX22" s="4">
        <f t="shared" si="7"/>
        <v>33256</v>
      </c>
      <c r="BY22" s="4">
        <f t="shared" si="7"/>
        <v>20307</v>
      </c>
      <c r="BZ22" s="4">
        <f t="shared" si="7"/>
        <v>0</v>
      </c>
      <c r="CA22" s="4">
        <f aca="true" t="shared" si="8" ref="CA22:DF22">CA264</f>
        <v>0</v>
      </c>
      <c r="CB22" s="4">
        <f t="shared" si="8"/>
        <v>0</v>
      </c>
      <c r="CC22" s="4">
        <f t="shared" si="8"/>
        <v>0</v>
      </c>
      <c r="CD22" s="4">
        <f t="shared" si="8"/>
        <v>0</v>
      </c>
      <c r="CE22" s="4">
        <f t="shared" si="8"/>
        <v>0</v>
      </c>
      <c r="CF22" s="4">
        <f t="shared" si="8"/>
        <v>0</v>
      </c>
      <c r="CG22" s="4">
        <f t="shared" si="8"/>
        <v>0</v>
      </c>
      <c r="CH22" s="4">
        <f t="shared" si="8"/>
        <v>0</v>
      </c>
      <c r="CI22" s="4">
        <f t="shared" si="8"/>
        <v>0</v>
      </c>
      <c r="CJ22" s="4">
        <f t="shared" si="8"/>
        <v>0</v>
      </c>
      <c r="CK22" s="4">
        <f t="shared" si="8"/>
        <v>0</v>
      </c>
      <c r="CL22" s="4">
        <f t="shared" si="8"/>
        <v>0</v>
      </c>
      <c r="CM22" s="4">
        <f t="shared" si="8"/>
        <v>0</v>
      </c>
      <c r="CN22" s="4">
        <f t="shared" si="8"/>
        <v>0</v>
      </c>
      <c r="CO22" s="4">
        <f t="shared" si="8"/>
        <v>0</v>
      </c>
      <c r="CP22" s="4">
        <f t="shared" si="8"/>
        <v>0</v>
      </c>
      <c r="CQ22" s="4">
        <f t="shared" si="8"/>
        <v>0</v>
      </c>
      <c r="CR22" s="4">
        <f t="shared" si="8"/>
        <v>533885</v>
      </c>
      <c r="CS22" s="4">
        <f t="shared" si="8"/>
        <v>513527</v>
      </c>
      <c r="CT22" s="4">
        <f t="shared" si="8"/>
        <v>20358</v>
      </c>
      <c r="CU22" s="4">
        <f t="shared" si="8"/>
        <v>0</v>
      </c>
      <c r="CV22" s="4">
        <f t="shared" si="8"/>
        <v>428934</v>
      </c>
      <c r="CW22" s="4">
        <f t="shared" si="8"/>
        <v>428934</v>
      </c>
      <c r="CX22" s="4">
        <f t="shared" si="8"/>
        <v>0</v>
      </c>
      <c r="CY22" s="4">
        <f t="shared" si="8"/>
        <v>428934</v>
      </c>
      <c r="CZ22" s="4">
        <f t="shared" si="8"/>
        <v>0</v>
      </c>
      <c r="DA22" s="4">
        <f t="shared" si="8"/>
        <v>0</v>
      </c>
      <c r="DB22" s="4">
        <f t="shared" si="8"/>
        <v>0</v>
      </c>
      <c r="DC22" s="4">
        <f t="shared" si="8"/>
        <v>0</v>
      </c>
      <c r="DD22" s="4">
        <f t="shared" si="8"/>
        <v>0</v>
      </c>
      <c r="DE22" s="4">
        <f t="shared" si="8"/>
        <v>0</v>
      </c>
      <c r="DF22" s="4">
        <f t="shared" si="8"/>
        <v>0</v>
      </c>
      <c r="DG22" s="4">
        <f aca="true" t="shared" si="9" ref="DG22:DN22">DG264</f>
        <v>0</v>
      </c>
      <c r="DH22" s="4">
        <f t="shared" si="9"/>
        <v>0</v>
      </c>
      <c r="DI22" s="4">
        <f t="shared" si="9"/>
        <v>0</v>
      </c>
      <c r="DJ22" s="4">
        <f t="shared" si="9"/>
        <v>0</v>
      </c>
      <c r="DK22" s="4">
        <f t="shared" si="9"/>
        <v>0</v>
      </c>
      <c r="DL22" s="4">
        <f t="shared" si="9"/>
        <v>0</v>
      </c>
      <c r="DM22" s="4">
        <f t="shared" si="9"/>
        <v>0</v>
      </c>
      <c r="DN22" s="4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ROW(A57)</f>
        <v>57</v>
      </c>
      <c r="E24" s="1"/>
      <c r="F24" s="1" t="s">
        <v>14</v>
      </c>
      <c r="G24" s="1" t="str">
        <f>'1.Смета.и.Акт'!C47</f>
        <v>Оборудование автомобильной стоянки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3">
        <v>52</v>
      </c>
      <c r="B26" s="3">
        <f aca="true" t="shared" si="10" ref="B26:G26">B57</f>
        <v>1</v>
      </c>
      <c r="C26" s="3">
        <f t="shared" si="10"/>
        <v>4</v>
      </c>
      <c r="D26" s="3">
        <f t="shared" si="10"/>
        <v>24</v>
      </c>
      <c r="E26" s="3">
        <f t="shared" si="10"/>
        <v>0</v>
      </c>
      <c r="F26" s="3" t="str">
        <f t="shared" si="10"/>
        <v>Новый раздел</v>
      </c>
      <c r="G26" s="3" t="str">
        <f t="shared" si="10"/>
        <v>Оборудование автомобильной стоянки</v>
      </c>
      <c r="H26" s="3"/>
      <c r="I26" s="3"/>
      <c r="J26" s="3"/>
      <c r="K26" s="3"/>
      <c r="L26" s="3"/>
      <c r="M26" s="3"/>
      <c r="N26" s="3"/>
      <c r="O26" s="3">
        <f aca="true" t="shared" si="11" ref="O26:AT26">O57</f>
        <v>13698</v>
      </c>
      <c r="P26" s="3">
        <f t="shared" si="11"/>
        <v>12119</v>
      </c>
      <c r="Q26" s="3">
        <f t="shared" si="11"/>
        <v>1347</v>
      </c>
      <c r="R26" s="3">
        <f t="shared" si="11"/>
        <v>162</v>
      </c>
      <c r="S26" s="3">
        <f t="shared" si="11"/>
        <v>232</v>
      </c>
      <c r="T26" s="3">
        <f t="shared" si="11"/>
        <v>0</v>
      </c>
      <c r="U26" s="3">
        <f t="shared" si="11"/>
        <v>27.11518</v>
      </c>
      <c r="V26" s="3">
        <f t="shared" si="11"/>
        <v>12.399372</v>
      </c>
      <c r="W26" s="3">
        <f t="shared" si="11"/>
        <v>314</v>
      </c>
      <c r="X26" s="3">
        <f t="shared" si="11"/>
        <v>419</v>
      </c>
      <c r="Y26" s="3">
        <f t="shared" si="11"/>
        <v>255</v>
      </c>
      <c r="Z26" s="3">
        <f t="shared" si="11"/>
        <v>0</v>
      </c>
      <c r="AA26" s="3">
        <f t="shared" si="11"/>
        <v>0</v>
      </c>
      <c r="AB26" s="3">
        <f t="shared" si="11"/>
        <v>13698</v>
      </c>
      <c r="AC26" s="3">
        <f t="shared" si="11"/>
        <v>12119</v>
      </c>
      <c r="AD26" s="3">
        <f t="shared" si="11"/>
        <v>1347</v>
      </c>
      <c r="AE26" s="3">
        <f t="shared" si="11"/>
        <v>162</v>
      </c>
      <c r="AF26" s="3">
        <f t="shared" si="11"/>
        <v>232</v>
      </c>
      <c r="AG26" s="3">
        <f t="shared" si="11"/>
        <v>0</v>
      </c>
      <c r="AH26" s="3">
        <f t="shared" si="11"/>
        <v>27.11518</v>
      </c>
      <c r="AI26" s="3">
        <f t="shared" si="11"/>
        <v>12.399372</v>
      </c>
      <c r="AJ26" s="3">
        <f t="shared" si="11"/>
        <v>314</v>
      </c>
      <c r="AK26" s="3">
        <f t="shared" si="11"/>
        <v>419</v>
      </c>
      <c r="AL26" s="3">
        <f t="shared" si="11"/>
        <v>255</v>
      </c>
      <c r="AM26" s="3">
        <f t="shared" si="11"/>
        <v>0</v>
      </c>
      <c r="AN26" s="3">
        <f t="shared" si="11"/>
        <v>0</v>
      </c>
      <c r="AO26" s="3">
        <f t="shared" si="11"/>
        <v>0</v>
      </c>
      <c r="AP26" s="3">
        <f t="shared" si="11"/>
        <v>0</v>
      </c>
      <c r="AQ26" s="3">
        <f t="shared" si="11"/>
        <v>0</v>
      </c>
      <c r="AR26" s="3">
        <f t="shared" si="11"/>
        <v>14372</v>
      </c>
      <c r="AS26" s="3">
        <f t="shared" si="11"/>
        <v>14372</v>
      </c>
      <c r="AT26" s="3">
        <f t="shared" si="11"/>
        <v>0</v>
      </c>
      <c r="AU26" s="3">
        <f aca="true" t="shared" si="12" ref="AU26:BZ26">AU57</f>
        <v>0</v>
      </c>
      <c r="AV26" s="3">
        <f t="shared" si="12"/>
        <v>12119</v>
      </c>
      <c r="AW26" s="3">
        <f t="shared" si="12"/>
        <v>12119</v>
      </c>
      <c r="AX26" s="3">
        <f t="shared" si="12"/>
        <v>0</v>
      </c>
      <c r="AY26" s="3">
        <f t="shared" si="12"/>
        <v>12119</v>
      </c>
      <c r="AZ26" s="3">
        <f t="shared" si="12"/>
        <v>0</v>
      </c>
      <c r="BA26" s="3">
        <f t="shared" si="12"/>
        <v>0</v>
      </c>
      <c r="BB26" s="3">
        <f t="shared" si="12"/>
        <v>0</v>
      </c>
      <c r="BC26" s="3">
        <f t="shared" si="12"/>
        <v>0</v>
      </c>
      <c r="BD26" s="3">
        <f t="shared" si="12"/>
        <v>0</v>
      </c>
      <c r="BE26" s="3">
        <f t="shared" si="12"/>
        <v>14372</v>
      </c>
      <c r="BF26" s="3">
        <f t="shared" si="12"/>
        <v>14372</v>
      </c>
      <c r="BG26" s="3">
        <f t="shared" si="12"/>
        <v>0</v>
      </c>
      <c r="BH26" s="3">
        <f t="shared" si="12"/>
        <v>0</v>
      </c>
      <c r="BI26" s="3">
        <f t="shared" si="12"/>
        <v>12119</v>
      </c>
      <c r="BJ26" s="3">
        <f t="shared" si="12"/>
        <v>12119</v>
      </c>
      <c r="BK26" s="3">
        <f t="shared" si="12"/>
        <v>0</v>
      </c>
      <c r="BL26" s="3">
        <f t="shared" si="12"/>
        <v>12119</v>
      </c>
      <c r="BM26" s="3">
        <f t="shared" si="12"/>
        <v>0</v>
      </c>
      <c r="BN26" s="3">
        <f t="shared" si="12"/>
        <v>0</v>
      </c>
      <c r="BO26" s="4">
        <f t="shared" si="12"/>
        <v>88893</v>
      </c>
      <c r="BP26" s="4">
        <f t="shared" si="12"/>
        <v>78653</v>
      </c>
      <c r="BQ26" s="4">
        <f t="shared" si="12"/>
        <v>8737</v>
      </c>
      <c r="BR26" s="4">
        <f t="shared" si="12"/>
        <v>1047</v>
      </c>
      <c r="BS26" s="4">
        <f t="shared" si="12"/>
        <v>1503</v>
      </c>
      <c r="BT26" s="4">
        <f t="shared" si="12"/>
        <v>0</v>
      </c>
      <c r="BU26" s="4">
        <f t="shared" si="12"/>
        <v>27.11518</v>
      </c>
      <c r="BV26" s="4">
        <f t="shared" si="12"/>
        <v>12.399372</v>
      </c>
      <c r="BW26" s="4">
        <f t="shared" si="12"/>
        <v>314</v>
      </c>
      <c r="BX26" s="4">
        <f t="shared" si="12"/>
        <v>2714</v>
      </c>
      <c r="BY26" s="4">
        <f t="shared" si="12"/>
        <v>1651</v>
      </c>
      <c r="BZ26" s="4">
        <f t="shared" si="12"/>
        <v>0</v>
      </c>
      <c r="CA26" s="4">
        <f aca="true" t="shared" si="13" ref="CA26:DF26">CA57</f>
        <v>0</v>
      </c>
      <c r="CB26" s="4">
        <f t="shared" si="13"/>
        <v>88893</v>
      </c>
      <c r="CC26" s="4">
        <f t="shared" si="13"/>
        <v>78653</v>
      </c>
      <c r="CD26" s="4">
        <f t="shared" si="13"/>
        <v>8737</v>
      </c>
      <c r="CE26" s="4">
        <f t="shared" si="13"/>
        <v>1047</v>
      </c>
      <c r="CF26" s="4">
        <f t="shared" si="13"/>
        <v>1503</v>
      </c>
      <c r="CG26" s="4">
        <f t="shared" si="13"/>
        <v>0</v>
      </c>
      <c r="CH26" s="4">
        <f t="shared" si="13"/>
        <v>27.11518</v>
      </c>
      <c r="CI26" s="4">
        <f t="shared" si="13"/>
        <v>12.399372</v>
      </c>
      <c r="CJ26" s="4">
        <f t="shared" si="13"/>
        <v>314</v>
      </c>
      <c r="CK26" s="4">
        <f t="shared" si="13"/>
        <v>2714</v>
      </c>
      <c r="CL26" s="4">
        <f t="shared" si="13"/>
        <v>1651</v>
      </c>
      <c r="CM26" s="4">
        <f t="shared" si="13"/>
        <v>0</v>
      </c>
      <c r="CN26" s="4">
        <f t="shared" si="13"/>
        <v>0</v>
      </c>
      <c r="CO26" s="4">
        <f t="shared" si="13"/>
        <v>0</v>
      </c>
      <c r="CP26" s="4">
        <f t="shared" si="13"/>
        <v>0</v>
      </c>
      <c r="CQ26" s="4">
        <f t="shared" si="13"/>
        <v>0</v>
      </c>
      <c r="CR26" s="4">
        <f t="shared" si="13"/>
        <v>93258</v>
      </c>
      <c r="CS26" s="4">
        <f t="shared" si="13"/>
        <v>93258</v>
      </c>
      <c r="CT26" s="4">
        <f t="shared" si="13"/>
        <v>0</v>
      </c>
      <c r="CU26" s="4">
        <f t="shared" si="13"/>
        <v>0</v>
      </c>
      <c r="CV26" s="4">
        <f t="shared" si="13"/>
        <v>78653</v>
      </c>
      <c r="CW26" s="4">
        <f t="shared" si="13"/>
        <v>78653</v>
      </c>
      <c r="CX26" s="4">
        <f t="shared" si="13"/>
        <v>0</v>
      </c>
      <c r="CY26" s="4">
        <f t="shared" si="13"/>
        <v>78653</v>
      </c>
      <c r="CZ26" s="4">
        <f t="shared" si="13"/>
        <v>0</v>
      </c>
      <c r="DA26" s="4">
        <f t="shared" si="13"/>
        <v>0</v>
      </c>
      <c r="DB26" s="4">
        <f t="shared" si="13"/>
        <v>0</v>
      </c>
      <c r="DC26" s="4">
        <f t="shared" si="13"/>
        <v>0</v>
      </c>
      <c r="DD26" s="4">
        <f t="shared" si="13"/>
        <v>0</v>
      </c>
      <c r="DE26" s="4">
        <f t="shared" si="13"/>
        <v>93258</v>
      </c>
      <c r="DF26" s="4">
        <f t="shared" si="13"/>
        <v>93258</v>
      </c>
      <c r="DG26" s="4">
        <f aca="true" t="shared" si="14" ref="DG26:DN26">DG57</f>
        <v>0</v>
      </c>
      <c r="DH26" s="4">
        <f t="shared" si="14"/>
        <v>0</v>
      </c>
      <c r="DI26" s="4">
        <f t="shared" si="14"/>
        <v>78653</v>
      </c>
      <c r="DJ26" s="4">
        <f t="shared" si="14"/>
        <v>78653</v>
      </c>
      <c r="DK26" s="4">
        <f t="shared" si="14"/>
        <v>0</v>
      </c>
      <c r="DL26" s="4">
        <f t="shared" si="14"/>
        <v>78653</v>
      </c>
      <c r="DM26" s="4">
        <f t="shared" si="14"/>
        <v>0</v>
      </c>
      <c r="DN26" s="4">
        <f t="shared" si="14"/>
        <v>0</v>
      </c>
    </row>
    <row r="28" spans="1:255" ht="12.75">
      <c r="A28" s="2">
        <v>17</v>
      </c>
      <c r="B28" s="2">
        <v>1</v>
      </c>
      <c r="C28" s="2">
        <f>ROW(SmtRes!A3)</f>
        <v>3</v>
      </c>
      <c r="D28" s="2">
        <f>ROW(EtalonRes!A3)</f>
        <v>3</v>
      </c>
      <c r="E28" s="2" t="s">
        <v>16</v>
      </c>
      <c r="F28" s="2" t="s">
        <v>17</v>
      </c>
      <c r="G28" s="2" t="s">
        <v>18</v>
      </c>
      <c r="H28" s="2" t="s">
        <v>19</v>
      </c>
      <c r="I28" s="2">
        <f>'1.Смета.и.Акт'!E49</f>
        <v>0.046</v>
      </c>
      <c r="J28" s="2">
        <v>0</v>
      </c>
      <c r="K28" s="2"/>
      <c r="L28" s="2"/>
      <c r="M28" s="2"/>
      <c r="N28" s="2"/>
      <c r="O28" s="2">
        <f aca="true" t="shared" si="15" ref="O28:O55">ROUND(CP28,0)</f>
        <v>148</v>
      </c>
      <c r="P28" s="2">
        <f aca="true" t="shared" si="16" ref="P28:P55">ROUND(CQ28*I28,0)</f>
        <v>0</v>
      </c>
      <c r="Q28" s="2">
        <f aca="true" t="shared" si="17" ref="Q28:Q55">ROUND(CR28*I28,0)</f>
        <v>143</v>
      </c>
      <c r="R28" s="2">
        <f aca="true" t="shared" si="18" ref="R28:R55">ROUND(CS28*I28,0)</f>
        <v>18</v>
      </c>
      <c r="S28" s="2">
        <f aca="true" t="shared" si="19" ref="S28:S55">ROUND(CT28*I28,0)</f>
        <v>5</v>
      </c>
      <c r="T28" s="2">
        <f aca="true" t="shared" si="20" ref="T28:T55">ROUND(CU28*I28,0)</f>
        <v>0</v>
      </c>
      <c r="U28" s="2">
        <f aca="true" t="shared" si="21" ref="U28:U55">CV28*I28</f>
        <v>0.62422</v>
      </c>
      <c r="V28" s="2">
        <f aca="true" t="shared" si="22" ref="V28:V55">CW28*I28</f>
        <v>1.357</v>
      </c>
      <c r="W28" s="2">
        <f aca="true" t="shared" si="23" ref="W28:W55">ROUND(CX28*I28,0)</f>
        <v>0</v>
      </c>
      <c r="X28" s="2">
        <f aca="true" t="shared" si="24" ref="X28:X55">ROUND(CY28,0)</f>
        <v>17</v>
      </c>
      <c r="Y28" s="2">
        <f aca="true" t="shared" si="25" ref="Y28:Y55">ROUND(CZ28,0)</f>
        <v>9</v>
      </c>
      <c r="Z28" s="2"/>
      <c r="AA28" s="2">
        <v>31892590</v>
      </c>
      <c r="AB28" s="2">
        <f>'1.Смета.и.Акт'!F49</f>
        <v>3209.02</v>
      </c>
      <c r="AC28" s="2">
        <f aca="true" t="shared" si="26" ref="AC28:AC33">ROUND((ES28),2)</f>
        <v>0</v>
      </c>
      <c r="AD28" s="2">
        <f>'1.Смета.и.Акт'!H49</f>
        <v>3102.22</v>
      </c>
      <c r="AE28" s="2">
        <f>'1.Смета.и.Акт'!I49</f>
        <v>401.5</v>
      </c>
      <c r="AF28" s="2">
        <f>'1.Смета.и.Акт'!G49</f>
        <v>106.8</v>
      </c>
      <c r="AG28" s="2">
        <f aca="true" t="shared" si="27" ref="AG28:AG55">ROUND((AP28),2)</f>
        <v>0</v>
      </c>
      <c r="AH28" s="2">
        <f>(EW28)</f>
        <v>13.57</v>
      </c>
      <c r="AI28" s="2">
        <f>(EX28)</f>
        <v>29.5</v>
      </c>
      <c r="AJ28" s="2">
        <f aca="true" t="shared" si="28" ref="AJ28:AJ55">ROUND((AS28),2)</f>
        <v>0</v>
      </c>
      <c r="AK28" s="2">
        <v>3209.02</v>
      </c>
      <c r="AL28" s="2">
        <v>0</v>
      </c>
      <c r="AM28" s="2">
        <v>3102.22</v>
      </c>
      <c r="AN28" s="2">
        <v>401.5</v>
      </c>
      <c r="AO28" s="2">
        <v>106.8</v>
      </c>
      <c r="AP28" s="2">
        <v>0</v>
      </c>
      <c r="AQ28" s="2">
        <v>13.57</v>
      </c>
      <c r="AR28" s="2">
        <v>29.5</v>
      </c>
      <c r="AS28" s="2">
        <v>0</v>
      </c>
      <c r="AT28" s="2">
        <f>'1.Смета.и.Акт'!E50</f>
        <v>76</v>
      </c>
      <c r="AU28" s="2">
        <f>'1.Смета.и.Акт'!E51</f>
        <v>38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20</v>
      </c>
      <c r="BK28" s="2"/>
      <c r="BL28" s="2"/>
      <c r="BM28" s="2">
        <v>1001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50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>IF('1.Смета.и.Акт'!F49=AC28+AD28+AF28,P28+Q28+S28,I28*AB28)</f>
        <v>148</v>
      </c>
      <c r="CQ28" s="2">
        <f aca="true" t="shared" si="29" ref="CQ28:CQ55">AC28*BC28</f>
        <v>0</v>
      </c>
      <c r="CR28" s="2">
        <f aca="true" t="shared" si="30" ref="CR28:CR55">AD28*BB28</f>
        <v>3102.22</v>
      </c>
      <c r="CS28" s="2">
        <f aca="true" t="shared" si="31" ref="CS28:CS55">AE28*BS28</f>
        <v>401.5</v>
      </c>
      <c r="CT28" s="2">
        <f aca="true" t="shared" si="32" ref="CT28:CT55">AF28*BA28</f>
        <v>106.8</v>
      </c>
      <c r="CU28" s="2">
        <f aca="true" t="shared" si="33" ref="CU28:CU55">AG28</f>
        <v>0</v>
      </c>
      <c r="CV28" s="2">
        <f aca="true" t="shared" si="34" ref="CV28:CV55">AH28</f>
        <v>13.57</v>
      </c>
      <c r="CW28" s="2">
        <f aca="true" t="shared" si="35" ref="CW28:CW55">AI28</f>
        <v>29.5</v>
      </c>
      <c r="CX28" s="2">
        <f aca="true" t="shared" si="36" ref="CX28:CX55">AJ28</f>
        <v>0</v>
      </c>
      <c r="CY28" s="2">
        <f aca="true" t="shared" si="37" ref="CY28:CY55">(((S28+(R28*IF(0,0,1)))*AT28)/100)</f>
        <v>17.48</v>
      </c>
      <c r="CZ28" s="2">
        <f aca="true" t="shared" si="38" ref="CZ28:CZ55">(((S28+(R28*IF(0,0,1)))*AU28)/100)</f>
        <v>8.74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19</v>
      </c>
      <c r="DW28" s="2" t="str">
        <f>'1.Смета.и.Акт'!D49</f>
        <v>1000 м3 грунта</v>
      </c>
      <c r="DX28" s="2">
        <v>1000</v>
      </c>
      <c r="DY28" s="2"/>
      <c r="DZ28" s="2"/>
      <c r="EA28" s="2"/>
      <c r="EB28" s="2"/>
      <c r="EC28" s="2"/>
      <c r="ED28" s="2"/>
      <c r="EE28" s="2">
        <v>27364839</v>
      </c>
      <c r="EF28" s="2">
        <v>1</v>
      </c>
      <c r="EG28" s="2" t="s">
        <v>21</v>
      </c>
      <c r="EH28" s="2">
        <v>0</v>
      </c>
      <c r="EI28" s="2" t="s">
        <v>3</v>
      </c>
      <c r="EJ28" s="2">
        <v>1</v>
      </c>
      <c r="EK28" s="2">
        <v>1001</v>
      </c>
      <c r="EL28" s="2" t="s">
        <v>22</v>
      </c>
      <c r="EM28" s="2" t="s">
        <v>23</v>
      </c>
      <c r="EN28" s="2"/>
      <c r="EO28" s="2" t="s">
        <v>3</v>
      </c>
      <c r="EP28" s="2"/>
      <c r="EQ28" s="2">
        <v>131072</v>
      </c>
      <c r="ER28" s="2">
        <v>3209.02</v>
      </c>
      <c r="ES28" s="2">
        <v>0</v>
      </c>
      <c r="ET28" s="2">
        <v>3102.22</v>
      </c>
      <c r="EU28" s="2">
        <v>401.5</v>
      </c>
      <c r="EV28" s="2">
        <v>106.8</v>
      </c>
      <c r="EW28" s="2">
        <v>13.57</v>
      </c>
      <c r="EX28" s="2">
        <v>29.5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39" ref="FR28:FR55">ROUND(IF(AND(BH28=3,BI28=3),P28,0),0)</f>
        <v>0</v>
      </c>
      <c r="FS28" s="2">
        <v>0</v>
      </c>
      <c r="FT28" s="2" t="s">
        <v>24</v>
      </c>
      <c r="FU28" s="2" t="s">
        <v>25</v>
      </c>
      <c r="FV28" s="2" t="s">
        <v>24</v>
      </c>
      <c r="FW28" s="2" t="s">
        <v>25</v>
      </c>
      <c r="FX28" s="2">
        <v>76</v>
      </c>
      <c r="FY28" s="2">
        <v>38</v>
      </c>
      <c r="FZ28" s="2"/>
      <c r="GA28" s="2" t="s">
        <v>3</v>
      </c>
      <c r="GB28" s="2"/>
      <c r="GC28" s="2"/>
      <c r="GD28" s="2">
        <v>0</v>
      </c>
      <c r="GE28" s="2"/>
      <c r="GF28" s="2">
        <v>1093067525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aca="true" t="shared" si="40" ref="GL28:GL55">ROUND(IF(AND(BH28=3,BI28=3,FS28&lt;&gt;0),P28,0),0)</f>
        <v>0</v>
      </c>
      <c r="GM28" s="2">
        <f aca="true" t="shared" si="41" ref="GM28:GM55">O28+X28+Y28+GK28</f>
        <v>174</v>
      </c>
      <c r="GN28" s="2">
        <f aca="true" t="shared" si="42" ref="GN28:GN55">ROUND(IF(OR(BI28=0,BI28=1),O28+X28+Y28+GK28,0),0)</f>
        <v>174</v>
      </c>
      <c r="GO28" s="2">
        <f aca="true" t="shared" si="43" ref="GO28:GO55">ROUND(IF(BI28=2,O28+X28+Y28+GK28,0),0)</f>
        <v>0</v>
      </c>
      <c r="GP28" s="2">
        <f aca="true" t="shared" si="44" ref="GP28:GP55">ROUND(IF(BI28=4,O28+X28+Y28+GK28,0),0)</f>
        <v>0</v>
      </c>
      <c r="GQ28" s="2"/>
      <c r="GR28" s="2">
        <v>0</v>
      </c>
      <c r="GS28" s="2"/>
      <c r="GT28" s="2">
        <v>0</v>
      </c>
      <c r="GU28" s="2">
        <v>1</v>
      </c>
      <c r="GV28" s="2">
        <v>0</v>
      </c>
      <c r="GW28" s="2">
        <v>0</v>
      </c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5" ht="12.75">
      <c r="A29">
        <v>17</v>
      </c>
      <c r="B29">
        <v>1</v>
      </c>
      <c r="C29">
        <f>ROW(SmtRes!A6)</f>
        <v>6</v>
      </c>
      <c r="D29">
        <f>ROW(EtalonRes!A6)</f>
        <v>6</v>
      </c>
      <c r="E29" t="s">
        <v>16</v>
      </c>
      <c r="F29" t="s">
        <v>17</v>
      </c>
      <c r="G29" t="s">
        <v>18</v>
      </c>
      <c r="H29" t="s">
        <v>19</v>
      </c>
      <c r="I29">
        <f>'1.Смета.и.Акт'!E49</f>
        <v>0.046</v>
      </c>
      <c r="J29">
        <v>0</v>
      </c>
      <c r="O29">
        <f t="shared" si="15"/>
        <v>958</v>
      </c>
      <c r="P29">
        <f t="shared" si="16"/>
        <v>0</v>
      </c>
      <c r="Q29">
        <f t="shared" si="17"/>
        <v>926</v>
      </c>
      <c r="R29">
        <f t="shared" si="18"/>
        <v>120</v>
      </c>
      <c r="S29">
        <f t="shared" si="19"/>
        <v>32</v>
      </c>
      <c r="T29">
        <f t="shared" si="20"/>
        <v>0</v>
      </c>
      <c r="U29">
        <f t="shared" si="21"/>
        <v>0.62422</v>
      </c>
      <c r="V29">
        <f t="shared" si="22"/>
        <v>1.357</v>
      </c>
      <c r="W29">
        <f t="shared" si="23"/>
        <v>0</v>
      </c>
      <c r="X29">
        <f t="shared" si="24"/>
        <v>116</v>
      </c>
      <c r="Y29">
        <f t="shared" si="25"/>
        <v>58</v>
      </c>
      <c r="AA29">
        <v>31892591</v>
      </c>
      <c r="AB29">
        <f aca="true" t="shared" si="45" ref="AB28:AB55">ROUND((AC29+AD29+AF29),2)</f>
        <v>3209.02</v>
      </c>
      <c r="AC29">
        <f t="shared" si="26"/>
        <v>0</v>
      </c>
      <c r="AD29">
        <f>ROUND((((ET29)-(EU29))+AE29),2)</f>
        <v>3102.22</v>
      </c>
      <c r="AE29">
        <f>ROUND((EU29),2)</f>
        <v>401.5</v>
      </c>
      <c r="AF29">
        <f>ROUND((EV29),2)</f>
        <v>106.8</v>
      </c>
      <c r="AG29">
        <f t="shared" si="27"/>
        <v>0</v>
      </c>
      <c r="AH29">
        <f>(EW29)</f>
        <v>13.57</v>
      </c>
      <c r="AI29">
        <f>(EX29)</f>
        <v>29.5</v>
      </c>
      <c r="AJ29">
        <f t="shared" si="28"/>
        <v>0</v>
      </c>
      <c r="AK29">
        <v>3209.02</v>
      </c>
      <c r="AL29">
        <v>0</v>
      </c>
      <c r="AM29">
        <v>3102.22</v>
      </c>
      <c r="AN29">
        <v>401.5</v>
      </c>
      <c r="AO29">
        <v>106.8</v>
      </c>
      <c r="AP29">
        <v>0</v>
      </c>
      <c r="AQ29">
        <v>13.57</v>
      </c>
      <c r="AR29">
        <v>29.5</v>
      </c>
      <c r="AS29">
        <v>0</v>
      </c>
      <c r="AT29">
        <v>76</v>
      </c>
      <c r="AU29">
        <v>38</v>
      </c>
      <c r="AV29">
        <v>1</v>
      </c>
      <c r="AW29">
        <v>1</v>
      </c>
      <c r="AZ29">
        <v>6.49</v>
      </c>
      <c r="BA29">
        <v>6.49</v>
      </c>
      <c r="BB29">
        <v>6.49</v>
      </c>
      <c r="BC29">
        <v>6.49</v>
      </c>
      <c r="BH29">
        <v>0</v>
      </c>
      <c r="BI29">
        <v>1</v>
      </c>
      <c r="BJ29" t="s">
        <v>20</v>
      </c>
      <c r="BM29">
        <v>1001</v>
      </c>
      <c r="BN29">
        <v>0</v>
      </c>
      <c r="BP29">
        <v>0</v>
      </c>
      <c r="BQ29">
        <v>1</v>
      </c>
      <c r="BR29">
        <v>0</v>
      </c>
      <c r="BS29">
        <v>6.49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50</v>
      </c>
      <c r="CF29">
        <v>0</v>
      </c>
      <c r="CG29">
        <v>0</v>
      </c>
      <c r="CM29">
        <v>0</v>
      </c>
      <c r="CO29">
        <v>0</v>
      </c>
      <c r="CP29">
        <f aca="true" t="shared" si="46" ref="CP28:CP55">(P29+Q29+S29)</f>
        <v>958</v>
      </c>
      <c r="CQ29">
        <f t="shared" si="29"/>
        <v>0</v>
      </c>
      <c r="CR29">
        <f t="shared" si="30"/>
        <v>20133.4078</v>
      </c>
      <c r="CS29">
        <f t="shared" si="31"/>
        <v>2605.735</v>
      </c>
      <c r="CT29">
        <f t="shared" si="32"/>
        <v>693.132</v>
      </c>
      <c r="CU29">
        <f t="shared" si="33"/>
        <v>0</v>
      </c>
      <c r="CV29">
        <f t="shared" si="34"/>
        <v>13.57</v>
      </c>
      <c r="CW29">
        <f t="shared" si="35"/>
        <v>29.5</v>
      </c>
      <c r="CX29">
        <f t="shared" si="36"/>
        <v>0</v>
      </c>
      <c r="CY29">
        <f t="shared" si="37"/>
        <v>115.52</v>
      </c>
      <c r="CZ29">
        <f t="shared" si="38"/>
        <v>57.76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19</v>
      </c>
      <c r="DW29" t="s">
        <v>19</v>
      </c>
      <c r="DX29">
        <v>1000</v>
      </c>
      <c r="EE29">
        <v>27364839</v>
      </c>
      <c r="EF29">
        <v>1</v>
      </c>
      <c r="EG29" t="s">
        <v>21</v>
      </c>
      <c r="EH29">
        <v>0</v>
      </c>
      <c r="EJ29">
        <v>1</v>
      </c>
      <c r="EK29">
        <v>1001</v>
      </c>
      <c r="EL29" t="s">
        <v>22</v>
      </c>
      <c r="EM29" t="s">
        <v>23</v>
      </c>
      <c r="EQ29">
        <v>131072</v>
      </c>
      <c r="ER29">
        <v>3209.02</v>
      </c>
      <c r="ES29">
        <v>0</v>
      </c>
      <c r="ET29">
        <v>3102.22</v>
      </c>
      <c r="EU29">
        <v>401.5</v>
      </c>
      <c r="EV29">
        <v>106.8</v>
      </c>
      <c r="EW29">
        <v>13.57</v>
      </c>
      <c r="EX29">
        <v>29.5</v>
      </c>
      <c r="EY29">
        <v>0</v>
      </c>
      <c r="FQ29">
        <v>0</v>
      </c>
      <c r="FR29">
        <f t="shared" si="39"/>
        <v>0</v>
      </c>
      <c r="FS29">
        <v>0</v>
      </c>
      <c r="FT29" t="s">
        <v>24</v>
      </c>
      <c r="FU29" t="s">
        <v>25</v>
      </c>
      <c r="FV29" t="s">
        <v>24</v>
      </c>
      <c r="FW29" t="s">
        <v>25</v>
      </c>
      <c r="FX29">
        <v>76</v>
      </c>
      <c r="FY29">
        <v>38</v>
      </c>
      <c r="GD29">
        <v>0</v>
      </c>
      <c r="GF29">
        <v>1093067525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1132</v>
      </c>
      <c r="GN29">
        <f t="shared" si="42"/>
        <v>1132</v>
      </c>
      <c r="GO29">
        <f t="shared" si="43"/>
        <v>0</v>
      </c>
      <c r="GP29">
        <f t="shared" si="44"/>
        <v>0</v>
      </c>
      <c r="GR29">
        <v>0</v>
      </c>
      <c r="GT29">
        <v>0</v>
      </c>
      <c r="GU29">
        <v>1</v>
      </c>
      <c r="GV29">
        <v>0</v>
      </c>
      <c r="GW29">
        <v>0</v>
      </c>
    </row>
    <row r="30" spans="1:255" ht="12.75">
      <c r="A30" s="2">
        <v>17</v>
      </c>
      <c r="B30" s="2">
        <v>1</v>
      </c>
      <c r="C30" s="2">
        <f>ROW(SmtRes!A7)</f>
        <v>7</v>
      </c>
      <c r="D30" s="2">
        <f>ROW(EtalonRes!A7)</f>
        <v>7</v>
      </c>
      <c r="E30" s="2" t="s">
        <v>26</v>
      </c>
      <c r="F30" s="2" t="s">
        <v>27</v>
      </c>
      <c r="G30" s="2" t="s">
        <v>28</v>
      </c>
      <c r="H30" s="2" t="s">
        <v>29</v>
      </c>
      <c r="I30" s="2">
        <f>'1.Смета.и.Акт'!E52</f>
        <v>0.015</v>
      </c>
      <c r="J30" s="2">
        <v>0</v>
      </c>
      <c r="K30" s="2"/>
      <c r="L30" s="2"/>
      <c r="M30" s="2"/>
      <c r="N30" s="2"/>
      <c r="O30" s="2">
        <f t="shared" si="15"/>
        <v>22</v>
      </c>
      <c r="P30" s="2">
        <f t="shared" si="16"/>
        <v>0</v>
      </c>
      <c r="Q30" s="2">
        <f t="shared" si="17"/>
        <v>0</v>
      </c>
      <c r="R30" s="2">
        <f t="shared" si="18"/>
        <v>0</v>
      </c>
      <c r="S30" s="2">
        <f t="shared" si="19"/>
        <v>22</v>
      </c>
      <c r="T30" s="2">
        <f t="shared" si="20"/>
        <v>0</v>
      </c>
      <c r="U30" s="2">
        <f t="shared" si="21"/>
        <v>2.772</v>
      </c>
      <c r="V30" s="2">
        <f t="shared" si="22"/>
        <v>0</v>
      </c>
      <c r="W30" s="2">
        <f t="shared" si="23"/>
        <v>0</v>
      </c>
      <c r="X30" s="2">
        <f t="shared" si="24"/>
        <v>14</v>
      </c>
      <c r="Y30" s="2">
        <f t="shared" si="25"/>
        <v>7</v>
      </c>
      <c r="Z30" s="2"/>
      <c r="AA30" s="2">
        <v>31892590</v>
      </c>
      <c r="AB30" s="2">
        <f>'1.Смета.и.Акт'!F52</f>
        <v>1454.38</v>
      </c>
      <c r="AC30" s="2">
        <f t="shared" si="26"/>
        <v>0</v>
      </c>
      <c r="AD30" s="2">
        <f>'1.Смета.и.Акт'!H52</f>
        <v>0</v>
      </c>
      <c r="AE30" s="2">
        <f>'1.Смета.и.Акт'!I52</f>
        <v>0</v>
      </c>
      <c r="AF30" s="2">
        <f>'1.Смета.и.Акт'!G52</f>
        <v>1454.38</v>
      </c>
      <c r="AG30" s="2">
        <f t="shared" si="27"/>
        <v>0</v>
      </c>
      <c r="AH30" s="2">
        <f>((EW30*1.2))</f>
        <v>184.79999999999998</v>
      </c>
      <c r="AI30" s="2">
        <f>(EX30)</f>
        <v>0</v>
      </c>
      <c r="AJ30" s="2">
        <f t="shared" si="28"/>
        <v>0</v>
      </c>
      <c r="AK30" s="2">
        <v>1211.98</v>
      </c>
      <c r="AL30" s="2">
        <v>0</v>
      </c>
      <c r="AM30" s="2">
        <v>0</v>
      </c>
      <c r="AN30" s="2">
        <v>0</v>
      </c>
      <c r="AO30" s="2">
        <v>1211.98</v>
      </c>
      <c r="AP30" s="2">
        <v>0</v>
      </c>
      <c r="AQ30" s="2">
        <v>154</v>
      </c>
      <c r="AR30" s="2">
        <v>0</v>
      </c>
      <c r="AS30" s="2">
        <v>0</v>
      </c>
      <c r="AT30" s="2">
        <f>'1.Смета.и.Акт'!E53</f>
        <v>64</v>
      </c>
      <c r="AU30" s="2">
        <f>'1.Смета.и.Акт'!E54</f>
        <v>34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30</v>
      </c>
      <c r="BK30" s="2"/>
      <c r="BL30" s="2"/>
      <c r="BM30" s="2">
        <v>1003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80</v>
      </c>
      <c r="CA30" s="2">
        <v>45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31</v>
      </c>
      <c r="CO30" s="2">
        <v>0</v>
      </c>
      <c r="CP30" s="2">
        <f>IF('1.Смета.и.Акт'!F52=AC30+AD30+AF30,P30+Q30+S30,I30*AB30)</f>
        <v>22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1454.38</v>
      </c>
      <c r="CU30" s="2">
        <f t="shared" si="33"/>
        <v>0</v>
      </c>
      <c r="CV30" s="2">
        <f t="shared" si="34"/>
        <v>184.79999999999998</v>
      </c>
      <c r="CW30" s="2">
        <f t="shared" si="35"/>
        <v>0</v>
      </c>
      <c r="CX30" s="2">
        <f t="shared" si="36"/>
        <v>0</v>
      </c>
      <c r="CY30" s="2">
        <f t="shared" si="37"/>
        <v>14.08</v>
      </c>
      <c r="CZ30" s="2">
        <f t="shared" si="38"/>
        <v>7.48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32</v>
      </c>
      <c r="DH30" s="2" t="s">
        <v>3</v>
      </c>
      <c r="DI30" s="2" t="s">
        <v>32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29</v>
      </c>
      <c r="DW30" s="2" t="str">
        <f>'1.Смета.и.Акт'!D52</f>
        <v>100 м3 грунта</v>
      </c>
      <c r="DX30" s="2">
        <v>1</v>
      </c>
      <c r="DY30" s="2"/>
      <c r="DZ30" s="2"/>
      <c r="EA30" s="2"/>
      <c r="EB30" s="2"/>
      <c r="EC30" s="2"/>
      <c r="ED30" s="2"/>
      <c r="EE30" s="2">
        <v>27364841</v>
      </c>
      <c r="EF30" s="2">
        <v>1</v>
      </c>
      <c r="EG30" s="2" t="s">
        <v>21</v>
      </c>
      <c r="EH30" s="2">
        <v>0</v>
      </c>
      <c r="EI30" s="2" t="s">
        <v>3</v>
      </c>
      <c r="EJ30" s="2">
        <v>1</v>
      </c>
      <c r="EK30" s="2">
        <v>1003</v>
      </c>
      <c r="EL30" s="2" t="s">
        <v>33</v>
      </c>
      <c r="EM30" s="2" t="s">
        <v>23</v>
      </c>
      <c r="EN30" s="2"/>
      <c r="EO30" s="2" t="s">
        <v>34</v>
      </c>
      <c r="EP30" s="2"/>
      <c r="EQ30" s="2">
        <v>131072</v>
      </c>
      <c r="ER30" s="2">
        <v>1211.98</v>
      </c>
      <c r="ES30" s="2">
        <v>0</v>
      </c>
      <c r="ET30" s="2">
        <v>0</v>
      </c>
      <c r="EU30" s="2">
        <v>0</v>
      </c>
      <c r="EV30" s="2">
        <v>1211.98</v>
      </c>
      <c r="EW30" s="2">
        <v>154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 t="s">
        <v>24</v>
      </c>
      <c r="FU30" s="2" t="s">
        <v>25</v>
      </c>
      <c r="FV30" s="2" t="s">
        <v>24</v>
      </c>
      <c r="FW30" s="2" t="s">
        <v>25</v>
      </c>
      <c r="FX30" s="2">
        <v>64</v>
      </c>
      <c r="FY30" s="2">
        <v>34</v>
      </c>
      <c r="FZ30" s="2"/>
      <c r="GA30" s="2" t="s">
        <v>3</v>
      </c>
      <c r="GB30" s="2"/>
      <c r="GC30" s="2"/>
      <c r="GD30" s="2">
        <v>0</v>
      </c>
      <c r="GE30" s="2"/>
      <c r="GF30" s="2">
        <v>2023641234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43</v>
      </c>
      <c r="GN30" s="2">
        <f t="shared" si="42"/>
        <v>43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/>
      <c r="GT30" s="2">
        <v>0</v>
      </c>
      <c r="GU30" s="2">
        <v>1</v>
      </c>
      <c r="GV30" s="2">
        <v>0</v>
      </c>
      <c r="GW30" s="2">
        <v>0</v>
      </c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05" ht="12.75">
      <c r="A31">
        <v>17</v>
      </c>
      <c r="B31">
        <v>1</v>
      </c>
      <c r="C31">
        <f>ROW(SmtRes!A8)</f>
        <v>8</v>
      </c>
      <c r="D31">
        <f>ROW(EtalonRes!A8)</f>
        <v>8</v>
      </c>
      <c r="E31" t="s">
        <v>26</v>
      </c>
      <c r="F31" t="s">
        <v>27</v>
      </c>
      <c r="G31" t="s">
        <v>28</v>
      </c>
      <c r="H31" t="s">
        <v>29</v>
      </c>
      <c r="I31">
        <f>'1.Смета.и.Акт'!E52</f>
        <v>0.015</v>
      </c>
      <c r="J31">
        <v>0</v>
      </c>
      <c r="O31">
        <f t="shared" si="15"/>
        <v>142</v>
      </c>
      <c r="P31">
        <f t="shared" si="16"/>
        <v>0</v>
      </c>
      <c r="Q31">
        <f t="shared" si="17"/>
        <v>0</v>
      </c>
      <c r="R31">
        <f t="shared" si="18"/>
        <v>0</v>
      </c>
      <c r="S31">
        <f t="shared" si="19"/>
        <v>142</v>
      </c>
      <c r="T31">
        <f t="shared" si="20"/>
        <v>0</v>
      </c>
      <c r="U31">
        <f t="shared" si="21"/>
        <v>2.772</v>
      </c>
      <c r="V31">
        <f t="shared" si="22"/>
        <v>0</v>
      </c>
      <c r="W31">
        <f t="shared" si="23"/>
        <v>0</v>
      </c>
      <c r="X31">
        <f t="shared" si="24"/>
        <v>91</v>
      </c>
      <c r="Y31">
        <f t="shared" si="25"/>
        <v>48</v>
      </c>
      <c r="AA31">
        <v>31892591</v>
      </c>
      <c r="AB31">
        <f t="shared" si="45"/>
        <v>1454.38</v>
      </c>
      <c r="AC31">
        <f t="shared" si="26"/>
        <v>0</v>
      </c>
      <c r="AD31">
        <f>ROUND((((ET31)-(EU31))+AE31),2)</f>
        <v>0</v>
      </c>
      <c r="AE31">
        <f>ROUND((EU31),2)</f>
        <v>0</v>
      </c>
      <c r="AF31">
        <f>ROUND(((EV31*1.2)),2)</f>
        <v>1454.38</v>
      </c>
      <c r="AG31">
        <f t="shared" si="27"/>
        <v>0</v>
      </c>
      <c r="AH31">
        <f>((EW31*1.2))</f>
        <v>184.79999999999998</v>
      </c>
      <c r="AI31">
        <f>(EX31)</f>
        <v>0</v>
      </c>
      <c r="AJ31">
        <f t="shared" si="28"/>
        <v>0</v>
      </c>
      <c r="AK31">
        <v>1211.98</v>
      </c>
      <c r="AL31">
        <v>0</v>
      </c>
      <c r="AM31">
        <v>0</v>
      </c>
      <c r="AN31">
        <v>0</v>
      </c>
      <c r="AO31">
        <v>1211.98</v>
      </c>
      <c r="AP31">
        <v>0</v>
      </c>
      <c r="AQ31">
        <v>154</v>
      </c>
      <c r="AR31">
        <v>0</v>
      </c>
      <c r="AS31">
        <v>0</v>
      </c>
      <c r="AT31">
        <v>64</v>
      </c>
      <c r="AU31">
        <v>34</v>
      </c>
      <c r="AV31">
        <v>1</v>
      </c>
      <c r="AW31">
        <v>1</v>
      </c>
      <c r="AZ31">
        <v>6.49</v>
      </c>
      <c r="BA31">
        <v>6.49</v>
      </c>
      <c r="BB31">
        <v>6.49</v>
      </c>
      <c r="BC31">
        <v>6.49</v>
      </c>
      <c r="BH31">
        <v>0</v>
      </c>
      <c r="BI31">
        <v>1</v>
      </c>
      <c r="BJ31" t="s">
        <v>30</v>
      </c>
      <c r="BM31">
        <v>1003</v>
      </c>
      <c r="BN31">
        <v>0</v>
      </c>
      <c r="BP31">
        <v>0</v>
      </c>
      <c r="BQ31">
        <v>1</v>
      </c>
      <c r="BR31">
        <v>0</v>
      </c>
      <c r="BS31">
        <v>6.49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80</v>
      </c>
      <c r="CA31">
        <v>45</v>
      </c>
      <c r="CF31">
        <v>0</v>
      </c>
      <c r="CG31">
        <v>0</v>
      </c>
      <c r="CM31">
        <v>0</v>
      </c>
      <c r="CN31" t="s">
        <v>31</v>
      </c>
      <c r="CO31">
        <v>0</v>
      </c>
      <c r="CP31">
        <f t="shared" si="46"/>
        <v>142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9438.926200000002</v>
      </c>
      <c r="CU31">
        <f t="shared" si="33"/>
        <v>0</v>
      </c>
      <c r="CV31">
        <f t="shared" si="34"/>
        <v>184.79999999999998</v>
      </c>
      <c r="CW31">
        <f t="shared" si="35"/>
        <v>0</v>
      </c>
      <c r="CX31">
        <f t="shared" si="36"/>
        <v>0</v>
      </c>
      <c r="CY31">
        <f t="shared" si="37"/>
        <v>90.88</v>
      </c>
      <c r="CZ31">
        <f t="shared" si="38"/>
        <v>48.28</v>
      </c>
      <c r="DG31" t="s">
        <v>32</v>
      </c>
      <c r="DI31" t="s">
        <v>32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29</v>
      </c>
      <c r="DW31" t="s">
        <v>29</v>
      </c>
      <c r="DX31">
        <v>1</v>
      </c>
      <c r="EE31">
        <v>27364841</v>
      </c>
      <c r="EF31">
        <v>1</v>
      </c>
      <c r="EG31" t="s">
        <v>21</v>
      </c>
      <c r="EH31">
        <v>0</v>
      </c>
      <c r="EJ31">
        <v>1</v>
      </c>
      <c r="EK31">
        <v>1003</v>
      </c>
      <c r="EL31" t="s">
        <v>33</v>
      </c>
      <c r="EM31" t="s">
        <v>23</v>
      </c>
      <c r="EO31" t="s">
        <v>34</v>
      </c>
      <c r="EQ31">
        <v>131072</v>
      </c>
      <c r="ER31">
        <v>1211.98</v>
      </c>
      <c r="ES31">
        <v>0</v>
      </c>
      <c r="ET31">
        <v>0</v>
      </c>
      <c r="EU31">
        <v>0</v>
      </c>
      <c r="EV31">
        <v>1211.98</v>
      </c>
      <c r="EW31">
        <v>154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T31" t="s">
        <v>24</v>
      </c>
      <c r="FU31" t="s">
        <v>25</v>
      </c>
      <c r="FV31" t="s">
        <v>24</v>
      </c>
      <c r="FW31" t="s">
        <v>25</v>
      </c>
      <c r="FX31">
        <v>64</v>
      </c>
      <c r="FY31">
        <v>34</v>
      </c>
      <c r="GD31">
        <v>0</v>
      </c>
      <c r="GF31">
        <v>2023641234</v>
      </c>
      <c r="GG31">
        <v>1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281</v>
      </c>
      <c r="GN31">
        <f t="shared" si="42"/>
        <v>281</v>
      </c>
      <c r="GO31">
        <f t="shared" si="43"/>
        <v>0</v>
      </c>
      <c r="GP31">
        <f t="shared" si="44"/>
        <v>0</v>
      </c>
      <c r="GR31">
        <v>0</v>
      </c>
      <c r="GT31">
        <v>0</v>
      </c>
      <c r="GU31">
        <v>1</v>
      </c>
      <c r="GV31">
        <v>0</v>
      </c>
      <c r="GW31">
        <v>0</v>
      </c>
    </row>
    <row r="32" spans="1:255" ht="12.75">
      <c r="A32" s="2">
        <v>17</v>
      </c>
      <c r="B32" s="2">
        <v>1</v>
      </c>
      <c r="C32" s="2">
        <f>ROW(SmtRes!A10)</f>
        <v>10</v>
      </c>
      <c r="D32" s="2">
        <f>ROW(EtalonRes!A10)</f>
        <v>10</v>
      </c>
      <c r="E32" s="2" t="s">
        <v>35</v>
      </c>
      <c r="F32" s="2" t="s">
        <v>36</v>
      </c>
      <c r="G32" s="2" t="s">
        <v>37</v>
      </c>
      <c r="H32" s="2" t="s">
        <v>19</v>
      </c>
      <c r="I32" s="2">
        <f>'1.Смета.и.Акт'!E56</f>
        <v>0.046</v>
      </c>
      <c r="J32" s="2">
        <v>0</v>
      </c>
      <c r="K32" s="2"/>
      <c r="L32" s="2"/>
      <c r="M32" s="2"/>
      <c r="N32" s="2"/>
      <c r="O32" s="2">
        <f t="shared" si="15"/>
        <v>32</v>
      </c>
      <c r="P32" s="2">
        <f t="shared" si="16"/>
        <v>0</v>
      </c>
      <c r="Q32" s="2">
        <f t="shared" si="17"/>
        <v>32</v>
      </c>
      <c r="R32" s="2">
        <f t="shared" si="18"/>
        <v>5</v>
      </c>
      <c r="S32" s="2">
        <f t="shared" si="19"/>
        <v>0</v>
      </c>
      <c r="T32" s="2">
        <f t="shared" si="20"/>
        <v>0</v>
      </c>
      <c r="U32" s="2">
        <f t="shared" si="21"/>
        <v>0</v>
      </c>
      <c r="V32" s="2">
        <f t="shared" si="22"/>
        <v>0.42306199999999994</v>
      </c>
      <c r="W32" s="2">
        <f t="shared" si="23"/>
        <v>0</v>
      </c>
      <c r="X32" s="2">
        <f t="shared" si="24"/>
        <v>4</v>
      </c>
      <c r="Y32" s="2">
        <f t="shared" si="25"/>
        <v>2</v>
      </c>
      <c r="Z32" s="2"/>
      <c r="AA32" s="2">
        <v>31892590</v>
      </c>
      <c r="AB32" s="2">
        <f>'1.Смета.и.Акт'!F56</f>
        <v>688.67</v>
      </c>
      <c r="AC32" s="2">
        <f t="shared" si="26"/>
        <v>0</v>
      </c>
      <c r="AD32" s="2">
        <f>'1.Смета.и.Акт'!H56</f>
        <v>688.67</v>
      </c>
      <c r="AE32" s="2">
        <f>'1.Смета.и.Акт'!I56</f>
        <v>107.52</v>
      </c>
      <c r="AF32" s="2">
        <f>'1.Смета.и.Акт'!G56</f>
        <v>0</v>
      </c>
      <c r="AG32" s="2">
        <f t="shared" si="27"/>
        <v>0</v>
      </c>
      <c r="AH32" s="2">
        <f>(EW32)</f>
        <v>0</v>
      </c>
      <c r="AI32" s="2">
        <f>((EX32*0.85))</f>
        <v>9.197</v>
      </c>
      <c r="AJ32" s="2">
        <f t="shared" si="28"/>
        <v>0</v>
      </c>
      <c r="AK32" s="2">
        <v>810.2</v>
      </c>
      <c r="AL32" s="2">
        <v>0</v>
      </c>
      <c r="AM32" s="2">
        <v>810.2</v>
      </c>
      <c r="AN32" s="2">
        <v>126.49</v>
      </c>
      <c r="AO32" s="2">
        <v>0</v>
      </c>
      <c r="AP32" s="2">
        <v>0</v>
      </c>
      <c r="AQ32" s="2">
        <v>0</v>
      </c>
      <c r="AR32" s="2">
        <v>10.82</v>
      </c>
      <c r="AS32" s="2">
        <v>0</v>
      </c>
      <c r="AT32" s="2">
        <f>'1.Смета.и.Акт'!E57</f>
        <v>76</v>
      </c>
      <c r="AU32" s="2">
        <f>'1.Смета.и.Акт'!E58</f>
        <v>38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38</v>
      </c>
      <c r="BK32" s="2"/>
      <c r="BL32" s="2"/>
      <c r="BM32" s="2">
        <v>1001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50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>IF('1.Смета.и.Акт'!F56=AC32+AD32+AF32,P32+Q32+S32,I32*AB32)</f>
        <v>32</v>
      </c>
      <c r="CQ32" s="2">
        <f t="shared" si="29"/>
        <v>0</v>
      </c>
      <c r="CR32" s="2">
        <f t="shared" si="30"/>
        <v>688.67</v>
      </c>
      <c r="CS32" s="2">
        <f t="shared" si="31"/>
        <v>107.52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9.197</v>
      </c>
      <c r="CX32" s="2">
        <f t="shared" si="36"/>
        <v>0</v>
      </c>
      <c r="CY32" s="2">
        <f t="shared" si="37"/>
        <v>3.8</v>
      </c>
      <c r="CZ32" s="2">
        <f t="shared" si="38"/>
        <v>1.9</v>
      </c>
      <c r="DA32" s="2"/>
      <c r="DB32" s="2"/>
      <c r="DC32" s="2" t="s">
        <v>3</v>
      </c>
      <c r="DD32" s="2" t="s">
        <v>3</v>
      </c>
      <c r="DE32" s="2" t="s">
        <v>39</v>
      </c>
      <c r="DF32" s="2" t="s">
        <v>39</v>
      </c>
      <c r="DG32" s="2" t="s">
        <v>3</v>
      </c>
      <c r="DH32" s="2" t="s">
        <v>3</v>
      </c>
      <c r="DI32" s="2" t="s">
        <v>3</v>
      </c>
      <c r="DJ32" s="2" t="s">
        <v>39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19</v>
      </c>
      <c r="DW32" s="2" t="str">
        <f>'1.Смета.и.Акт'!D56</f>
        <v>1000 м3 грунта</v>
      </c>
      <c r="DX32" s="2">
        <v>1000</v>
      </c>
      <c r="DY32" s="2"/>
      <c r="DZ32" s="2"/>
      <c r="EA32" s="2"/>
      <c r="EB32" s="2"/>
      <c r="EC32" s="2"/>
      <c r="ED32" s="2"/>
      <c r="EE32" s="2">
        <v>27364839</v>
      </c>
      <c r="EF32" s="2">
        <v>1</v>
      </c>
      <c r="EG32" s="2" t="s">
        <v>21</v>
      </c>
      <c r="EH32" s="2">
        <v>0</v>
      </c>
      <c r="EI32" s="2" t="s">
        <v>3</v>
      </c>
      <c r="EJ32" s="2">
        <v>1</v>
      </c>
      <c r="EK32" s="2">
        <v>1001</v>
      </c>
      <c r="EL32" s="2" t="s">
        <v>22</v>
      </c>
      <c r="EM32" s="2" t="s">
        <v>23</v>
      </c>
      <c r="EN32" s="2"/>
      <c r="EO32" s="2" t="s">
        <v>3</v>
      </c>
      <c r="EP32" s="2"/>
      <c r="EQ32" s="2">
        <v>131072</v>
      </c>
      <c r="ER32" s="2">
        <v>810.2</v>
      </c>
      <c r="ES32" s="2">
        <v>0</v>
      </c>
      <c r="ET32" s="2">
        <v>810.2</v>
      </c>
      <c r="EU32" s="2">
        <v>126.49</v>
      </c>
      <c r="EV32" s="2">
        <v>0</v>
      </c>
      <c r="EW32" s="2">
        <v>0</v>
      </c>
      <c r="EX32" s="2">
        <v>10.82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 t="s">
        <v>24</v>
      </c>
      <c r="FU32" s="2" t="s">
        <v>25</v>
      </c>
      <c r="FV32" s="2" t="s">
        <v>24</v>
      </c>
      <c r="FW32" s="2" t="s">
        <v>25</v>
      </c>
      <c r="FX32" s="2">
        <v>76</v>
      </c>
      <c r="FY32" s="2">
        <v>38</v>
      </c>
      <c r="FZ32" s="2"/>
      <c r="GA32" s="2" t="s">
        <v>3</v>
      </c>
      <c r="GB32" s="2"/>
      <c r="GC32" s="2"/>
      <c r="GD32" s="2">
        <v>0</v>
      </c>
      <c r="GE32" s="2"/>
      <c r="GF32" s="2">
        <v>-635259381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38</v>
      </c>
      <c r="GN32" s="2">
        <f t="shared" si="42"/>
        <v>38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/>
      <c r="GT32" s="2">
        <v>0</v>
      </c>
      <c r="GU32" s="2">
        <v>1</v>
      </c>
      <c r="GV32" s="2">
        <v>0</v>
      </c>
      <c r="GW32" s="2">
        <v>0</v>
      </c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05" ht="12.75">
      <c r="A33">
        <v>17</v>
      </c>
      <c r="B33">
        <v>1</v>
      </c>
      <c r="C33">
        <f>ROW(SmtRes!A12)</f>
        <v>12</v>
      </c>
      <c r="D33">
        <f>ROW(EtalonRes!A12)</f>
        <v>12</v>
      </c>
      <c r="E33" t="s">
        <v>35</v>
      </c>
      <c r="F33" t="s">
        <v>36</v>
      </c>
      <c r="G33" t="s">
        <v>37</v>
      </c>
      <c r="H33" t="s">
        <v>19</v>
      </c>
      <c r="I33">
        <f>'1.Смета.и.Акт'!E56</f>
        <v>0.046</v>
      </c>
      <c r="J33">
        <v>0</v>
      </c>
      <c r="O33">
        <f t="shared" si="15"/>
        <v>206</v>
      </c>
      <c r="P33">
        <f t="shared" si="16"/>
        <v>0</v>
      </c>
      <c r="Q33">
        <f t="shared" si="17"/>
        <v>206</v>
      </c>
      <c r="R33">
        <f t="shared" si="18"/>
        <v>32</v>
      </c>
      <c r="S33">
        <f t="shared" si="19"/>
        <v>0</v>
      </c>
      <c r="T33">
        <f t="shared" si="20"/>
        <v>0</v>
      </c>
      <c r="U33">
        <f t="shared" si="21"/>
        <v>0</v>
      </c>
      <c r="V33">
        <f t="shared" si="22"/>
        <v>0.42306199999999994</v>
      </c>
      <c r="W33">
        <f t="shared" si="23"/>
        <v>0</v>
      </c>
      <c r="X33">
        <f t="shared" si="24"/>
        <v>24</v>
      </c>
      <c r="Y33">
        <f t="shared" si="25"/>
        <v>12</v>
      </c>
      <c r="AA33">
        <v>31892591</v>
      </c>
      <c r="AB33">
        <f t="shared" si="45"/>
        <v>688.67</v>
      </c>
      <c r="AC33">
        <f t="shared" si="26"/>
        <v>0</v>
      </c>
      <c r="AD33">
        <f>ROUND(((((ET33*0.85))-((EU33*0.85)))+AE33),2)</f>
        <v>688.67</v>
      </c>
      <c r="AE33">
        <f>ROUND(((EU33*0.85)),2)</f>
        <v>107.52</v>
      </c>
      <c r="AF33">
        <f>ROUND((EV33),2)</f>
        <v>0</v>
      </c>
      <c r="AG33">
        <f t="shared" si="27"/>
        <v>0</v>
      </c>
      <c r="AH33">
        <f>(EW33)</f>
        <v>0</v>
      </c>
      <c r="AI33">
        <f>((EX33*0.85))</f>
        <v>9.197</v>
      </c>
      <c r="AJ33">
        <f t="shared" si="28"/>
        <v>0</v>
      </c>
      <c r="AK33">
        <v>810.2</v>
      </c>
      <c r="AL33">
        <v>0</v>
      </c>
      <c r="AM33">
        <v>810.2</v>
      </c>
      <c r="AN33">
        <v>126.49</v>
      </c>
      <c r="AO33">
        <v>0</v>
      </c>
      <c r="AP33">
        <v>0</v>
      </c>
      <c r="AQ33">
        <v>0</v>
      </c>
      <c r="AR33">
        <v>10.82</v>
      </c>
      <c r="AS33">
        <v>0</v>
      </c>
      <c r="AT33">
        <v>76</v>
      </c>
      <c r="AU33">
        <v>38</v>
      </c>
      <c r="AV33">
        <v>1</v>
      </c>
      <c r="AW33">
        <v>1</v>
      </c>
      <c r="AZ33">
        <v>6.49</v>
      </c>
      <c r="BA33">
        <v>6.49</v>
      </c>
      <c r="BB33">
        <v>6.49</v>
      </c>
      <c r="BC33">
        <v>6.49</v>
      </c>
      <c r="BH33">
        <v>0</v>
      </c>
      <c r="BI33">
        <v>1</v>
      </c>
      <c r="BJ33" t="s">
        <v>38</v>
      </c>
      <c r="BM33">
        <v>1001</v>
      </c>
      <c r="BN33">
        <v>0</v>
      </c>
      <c r="BP33">
        <v>0</v>
      </c>
      <c r="BQ33">
        <v>1</v>
      </c>
      <c r="BR33">
        <v>0</v>
      </c>
      <c r="BS33">
        <v>6.49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50</v>
      </c>
      <c r="CF33">
        <v>0</v>
      </c>
      <c r="CG33">
        <v>0</v>
      </c>
      <c r="CM33">
        <v>0</v>
      </c>
      <c r="CO33">
        <v>0</v>
      </c>
      <c r="CP33">
        <f t="shared" si="46"/>
        <v>206</v>
      </c>
      <c r="CQ33">
        <f t="shared" si="29"/>
        <v>0</v>
      </c>
      <c r="CR33">
        <f t="shared" si="30"/>
        <v>4469.4682999999995</v>
      </c>
      <c r="CS33">
        <f t="shared" si="31"/>
        <v>697.8048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9.197</v>
      </c>
      <c r="CX33">
        <f t="shared" si="36"/>
        <v>0</v>
      </c>
      <c r="CY33">
        <f t="shared" si="37"/>
        <v>24.32</v>
      </c>
      <c r="CZ33">
        <f t="shared" si="38"/>
        <v>12.16</v>
      </c>
      <c r="DE33" t="s">
        <v>39</v>
      </c>
      <c r="DF33" t="s">
        <v>39</v>
      </c>
      <c r="DJ33" t="s">
        <v>39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19</v>
      </c>
      <c r="DW33" t="s">
        <v>19</v>
      </c>
      <c r="DX33">
        <v>1000</v>
      </c>
      <c r="EE33">
        <v>27364839</v>
      </c>
      <c r="EF33">
        <v>1</v>
      </c>
      <c r="EG33" t="s">
        <v>21</v>
      </c>
      <c r="EH33">
        <v>0</v>
      </c>
      <c r="EJ33">
        <v>1</v>
      </c>
      <c r="EK33">
        <v>1001</v>
      </c>
      <c r="EL33" t="s">
        <v>22</v>
      </c>
      <c r="EM33" t="s">
        <v>23</v>
      </c>
      <c r="EQ33">
        <v>131072</v>
      </c>
      <c r="ER33">
        <v>810.2</v>
      </c>
      <c r="ES33">
        <v>0</v>
      </c>
      <c r="ET33">
        <v>810.2</v>
      </c>
      <c r="EU33">
        <v>126.49</v>
      </c>
      <c r="EV33">
        <v>0</v>
      </c>
      <c r="EW33">
        <v>0</v>
      </c>
      <c r="EX33">
        <v>10.82</v>
      </c>
      <c r="EY33">
        <v>0</v>
      </c>
      <c r="FQ33">
        <v>0</v>
      </c>
      <c r="FR33">
        <f t="shared" si="39"/>
        <v>0</v>
      </c>
      <c r="FS33">
        <v>0</v>
      </c>
      <c r="FT33" t="s">
        <v>24</v>
      </c>
      <c r="FU33" t="s">
        <v>25</v>
      </c>
      <c r="FV33" t="s">
        <v>24</v>
      </c>
      <c r="FW33" t="s">
        <v>25</v>
      </c>
      <c r="FX33">
        <v>76</v>
      </c>
      <c r="FY33">
        <v>38</v>
      </c>
      <c r="GD33">
        <v>0</v>
      </c>
      <c r="GF33">
        <v>-635259381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242</v>
      </c>
      <c r="GN33">
        <f t="shared" si="42"/>
        <v>242</v>
      </c>
      <c r="GO33">
        <f t="shared" si="43"/>
        <v>0</v>
      </c>
      <c r="GP33">
        <f t="shared" si="44"/>
        <v>0</v>
      </c>
      <c r="GR33">
        <v>0</v>
      </c>
      <c r="GT33">
        <v>0</v>
      </c>
      <c r="GU33">
        <v>1</v>
      </c>
      <c r="GV33">
        <v>0</v>
      </c>
      <c r="GW33">
        <v>0</v>
      </c>
    </row>
    <row r="34" spans="1:255" ht="12.75">
      <c r="A34" s="2">
        <v>17</v>
      </c>
      <c r="B34" s="2">
        <v>1</v>
      </c>
      <c r="C34" s="2">
        <f>ROW(SmtRes!A14)</f>
        <v>14</v>
      </c>
      <c r="D34" s="2">
        <f>ROW(EtalonRes!A14)</f>
        <v>14</v>
      </c>
      <c r="E34" s="2" t="s">
        <v>40</v>
      </c>
      <c r="F34" s="2" t="s">
        <v>41</v>
      </c>
      <c r="G34" s="2" t="s">
        <v>42</v>
      </c>
      <c r="H34" s="2" t="s">
        <v>19</v>
      </c>
      <c r="I34" s="2">
        <f>'1.Смета.и.Акт'!E61</f>
        <v>0.046</v>
      </c>
      <c r="J34" s="2">
        <v>0</v>
      </c>
      <c r="K34" s="2"/>
      <c r="L34" s="2"/>
      <c r="M34" s="2"/>
      <c r="N34" s="2"/>
      <c r="O34" s="2">
        <f t="shared" si="15"/>
        <v>138</v>
      </c>
      <c r="P34" s="2">
        <f t="shared" si="16"/>
        <v>0</v>
      </c>
      <c r="Q34" s="2">
        <f t="shared" si="17"/>
        <v>138</v>
      </c>
      <c r="R34" s="2">
        <f t="shared" si="18"/>
        <v>22</v>
      </c>
      <c r="S34" s="2">
        <f t="shared" si="19"/>
        <v>0</v>
      </c>
      <c r="T34" s="2">
        <f t="shared" si="20"/>
        <v>0</v>
      </c>
      <c r="U34" s="2">
        <f t="shared" si="21"/>
        <v>0</v>
      </c>
      <c r="V34" s="2">
        <f t="shared" si="22"/>
        <v>1.84368</v>
      </c>
      <c r="W34" s="2">
        <f t="shared" si="23"/>
        <v>0</v>
      </c>
      <c r="X34" s="2">
        <f t="shared" si="24"/>
        <v>17</v>
      </c>
      <c r="Y34" s="2">
        <f t="shared" si="25"/>
        <v>8</v>
      </c>
      <c r="Z34" s="2"/>
      <c r="AA34" s="2">
        <v>31892590</v>
      </c>
      <c r="AB34" s="2">
        <f>'1.Смета.и.Акт'!F61</f>
        <v>3001.2</v>
      </c>
      <c r="AC34" s="2">
        <f>ROUND(((ES34*4)),2)</f>
        <v>0</v>
      </c>
      <c r="AD34" s="2">
        <f>'1.Смета.и.Акт'!H61</f>
        <v>3001.2</v>
      </c>
      <c r="AE34" s="2">
        <f>'1.Смета.и.Акт'!I61</f>
        <v>468.52</v>
      </c>
      <c r="AF34" s="2">
        <f>'1.Смета.и.Акт'!G61</f>
        <v>0</v>
      </c>
      <c r="AG34" s="2">
        <f t="shared" si="27"/>
        <v>0</v>
      </c>
      <c r="AH34" s="2">
        <f>((EW34*4))</f>
        <v>0</v>
      </c>
      <c r="AI34" s="2">
        <f>((EX34*4))</f>
        <v>40.08</v>
      </c>
      <c r="AJ34" s="2">
        <f t="shared" si="28"/>
        <v>0</v>
      </c>
      <c r="AK34" s="2">
        <v>750.3</v>
      </c>
      <c r="AL34" s="2">
        <v>0</v>
      </c>
      <c r="AM34" s="2">
        <v>750.3</v>
      </c>
      <c r="AN34" s="2">
        <v>117.13</v>
      </c>
      <c r="AO34" s="2">
        <v>0</v>
      </c>
      <c r="AP34" s="2">
        <v>0</v>
      </c>
      <c r="AQ34" s="2">
        <v>0</v>
      </c>
      <c r="AR34" s="2">
        <v>10.02</v>
      </c>
      <c r="AS34" s="2">
        <v>0</v>
      </c>
      <c r="AT34" s="2">
        <f>'1.Смета.и.Акт'!E62</f>
        <v>76</v>
      </c>
      <c r="AU34" s="2">
        <f>'1.Смета.и.Акт'!E63</f>
        <v>38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43</v>
      </c>
      <c r="BK34" s="2"/>
      <c r="BL34" s="2"/>
      <c r="BM34" s="2">
        <v>1001</v>
      </c>
      <c r="BN34" s="2">
        <v>0</v>
      </c>
      <c r="BO34" s="2" t="s">
        <v>3</v>
      </c>
      <c r="BP34" s="2">
        <v>0</v>
      </c>
      <c r="BQ34" s="2">
        <v>1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50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>IF('1.Смета.и.Акт'!F61=AC34+AD34+AF34,P34+Q34+S34,I34*AB34)</f>
        <v>138</v>
      </c>
      <c r="CQ34" s="2">
        <f t="shared" si="29"/>
        <v>0</v>
      </c>
      <c r="CR34" s="2">
        <f t="shared" si="30"/>
        <v>3001.2</v>
      </c>
      <c r="CS34" s="2">
        <f t="shared" si="31"/>
        <v>468.52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40.08</v>
      </c>
      <c r="CX34" s="2">
        <f t="shared" si="36"/>
        <v>0</v>
      </c>
      <c r="CY34" s="2">
        <f t="shared" si="37"/>
        <v>16.72</v>
      </c>
      <c r="CZ34" s="2">
        <f t="shared" si="38"/>
        <v>8.36</v>
      </c>
      <c r="DA34" s="2"/>
      <c r="DB34" s="2"/>
      <c r="DC34" s="2" t="s">
        <v>3</v>
      </c>
      <c r="DD34" s="2" t="s">
        <v>44</v>
      </c>
      <c r="DE34" s="2" t="s">
        <v>44</v>
      </c>
      <c r="DF34" s="2" t="s">
        <v>44</v>
      </c>
      <c r="DG34" s="2" t="s">
        <v>44</v>
      </c>
      <c r="DH34" s="2" t="s">
        <v>3</v>
      </c>
      <c r="DI34" s="2" t="s">
        <v>44</v>
      </c>
      <c r="DJ34" s="2" t="s">
        <v>44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1007</v>
      </c>
      <c r="DV34" s="2" t="s">
        <v>19</v>
      </c>
      <c r="DW34" s="2" t="str">
        <f>'1.Смета.и.Акт'!D61</f>
        <v>1000 м3 грунта</v>
      </c>
      <c r="DX34" s="2">
        <v>1000</v>
      </c>
      <c r="DY34" s="2"/>
      <c r="DZ34" s="2"/>
      <c r="EA34" s="2"/>
      <c r="EB34" s="2"/>
      <c r="EC34" s="2"/>
      <c r="ED34" s="2"/>
      <c r="EE34" s="2">
        <v>27364839</v>
      </c>
      <c r="EF34" s="2">
        <v>1</v>
      </c>
      <c r="EG34" s="2" t="s">
        <v>21</v>
      </c>
      <c r="EH34" s="2">
        <v>0</v>
      </c>
      <c r="EI34" s="2" t="s">
        <v>3</v>
      </c>
      <c r="EJ34" s="2">
        <v>1</v>
      </c>
      <c r="EK34" s="2">
        <v>1001</v>
      </c>
      <c r="EL34" s="2" t="s">
        <v>22</v>
      </c>
      <c r="EM34" s="2" t="s">
        <v>23</v>
      </c>
      <c r="EN34" s="2"/>
      <c r="EO34" s="2" t="s">
        <v>3</v>
      </c>
      <c r="EP34" s="2"/>
      <c r="EQ34" s="2">
        <v>131072</v>
      </c>
      <c r="ER34" s="2">
        <v>750.3</v>
      </c>
      <c r="ES34" s="2">
        <v>0</v>
      </c>
      <c r="ET34" s="2">
        <v>750.3</v>
      </c>
      <c r="EU34" s="2">
        <v>117.13</v>
      </c>
      <c r="EV34" s="2">
        <v>0</v>
      </c>
      <c r="EW34" s="2">
        <v>0</v>
      </c>
      <c r="EX34" s="2">
        <v>10.02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 t="s">
        <v>24</v>
      </c>
      <c r="FU34" s="2" t="s">
        <v>25</v>
      </c>
      <c r="FV34" s="2" t="s">
        <v>24</v>
      </c>
      <c r="FW34" s="2" t="s">
        <v>25</v>
      </c>
      <c r="FX34" s="2">
        <v>76</v>
      </c>
      <c r="FY34" s="2">
        <v>38</v>
      </c>
      <c r="FZ34" s="2"/>
      <c r="GA34" s="2" t="s">
        <v>3</v>
      </c>
      <c r="GB34" s="2"/>
      <c r="GC34" s="2"/>
      <c r="GD34" s="2">
        <v>0</v>
      </c>
      <c r="GE34" s="2"/>
      <c r="GF34" s="2">
        <v>-1239029938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163</v>
      </c>
      <c r="GN34" s="2">
        <f t="shared" si="42"/>
        <v>163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/>
      <c r="GT34" s="2">
        <v>0</v>
      </c>
      <c r="GU34" s="2">
        <v>1</v>
      </c>
      <c r="GV34" s="2">
        <v>0</v>
      </c>
      <c r="GW34" s="2">
        <v>0</v>
      </c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05" ht="12.75">
      <c r="A35">
        <v>17</v>
      </c>
      <c r="B35">
        <v>1</v>
      </c>
      <c r="C35">
        <f>ROW(SmtRes!A16)</f>
        <v>16</v>
      </c>
      <c r="D35">
        <f>ROW(EtalonRes!A16)</f>
        <v>16</v>
      </c>
      <c r="E35" t="s">
        <v>40</v>
      </c>
      <c r="F35" t="s">
        <v>41</v>
      </c>
      <c r="G35" t="s">
        <v>42</v>
      </c>
      <c r="H35" t="s">
        <v>19</v>
      </c>
      <c r="I35">
        <f>'1.Смета.и.Акт'!E61</f>
        <v>0.046</v>
      </c>
      <c r="J35">
        <v>0</v>
      </c>
      <c r="O35">
        <f t="shared" si="15"/>
        <v>896</v>
      </c>
      <c r="P35">
        <f t="shared" si="16"/>
        <v>0</v>
      </c>
      <c r="Q35">
        <f t="shared" si="17"/>
        <v>896</v>
      </c>
      <c r="R35">
        <f t="shared" si="18"/>
        <v>140</v>
      </c>
      <c r="S35">
        <f t="shared" si="19"/>
        <v>0</v>
      </c>
      <c r="T35">
        <f t="shared" si="20"/>
        <v>0</v>
      </c>
      <c r="U35">
        <f t="shared" si="21"/>
        <v>0</v>
      </c>
      <c r="V35">
        <f t="shared" si="22"/>
        <v>1.84368</v>
      </c>
      <c r="W35">
        <f t="shared" si="23"/>
        <v>0</v>
      </c>
      <c r="X35">
        <f t="shared" si="24"/>
        <v>106</v>
      </c>
      <c r="Y35">
        <f t="shared" si="25"/>
        <v>53</v>
      </c>
      <c r="AA35">
        <v>31892591</v>
      </c>
      <c r="AB35">
        <f t="shared" si="45"/>
        <v>3001.2</v>
      </c>
      <c r="AC35">
        <f>ROUND(((ES35*4)),2)</f>
        <v>0</v>
      </c>
      <c r="AD35">
        <f>ROUND(((((ET35*4))-((EU35*4)))+AE35),2)</f>
        <v>3001.2</v>
      </c>
      <c r="AE35">
        <f>ROUND(((EU35*4)),2)</f>
        <v>468.52</v>
      </c>
      <c r="AF35">
        <f>ROUND(((EV35*4)),2)</f>
        <v>0</v>
      </c>
      <c r="AG35">
        <f t="shared" si="27"/>
        <v>0</v>
      </c>
      <c r="AH35">
        <f>((EW35*4))</f>
        <v>0</v>
      </c>
      <c r="AI35">
        <f>((EX35*4))</f>
        <v>40.08</v>
      </c>
      <c r="AJ35">
        <f t="shared" si="28"/>
        <v>0</v>
      </c>
      <c r="AK35">
        <v>750.3</v>
      </c>
      <c r="AL35">
        <v>0</v>
      </c>
      <c r="AM35">
        <v>750.3</v>
      </c>
      <c r="AN35">
        <v>117.13</v>
      </c>
      <c r="AO35">
        <v>0</v>
      </c>
      <c r="AP35">
        <v>0</v>
      </c>
      <c r="AQ35">
        <v>0</v>
      </c>
      <c r="AR35">
        <v>10.02</v>
      </c>
      <c r="AS35">
        <v>0</v>
      </c>
      <c r="AT35">
        <v>76</v>
      </c>
      <c r="AU35">
        <v>38</v>
      </c>
      <c r="AV35">
        <v>1</v>
      </c>
      <c r="AW35">
        <v>1</v>
      </c>
      <c r="AZ35">
        <v>6.49</v>
      </c>
      <c r="BA35">
        <v>6.49</v>
      </c>
      <c r="BB35">
        <v>6.49</v>
      </c>
      <c r="BC35">
        <v>6.49</v>
      </c>
      <c r="BH35">
        <v>0</v>
      </c>
      <c r="BI35">
        <v>1</v>
      </c>
      <c r="BJ35" t="s">
        <v>43</v>
      </c>
      <c r="BM35">
        <v>1001</v>
      </c>
      <c r="BN35">
        <v>0</v>
      </c>
      <c r="BP35">
        <v>0</v>
      </c>
      <c r="BQ35">
        <v>1</v>
      </c>
      <c r="BR35">
        <v>0</v>
      </c>
      <c r="BS35">
        <v>6.49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50</v>
      </c>
      <c r="CF35">
        <v>0</v>
      </c>
      <c r="CG35">
        <v>0</v>
      </c>
      <c r="CM35">
        <v>0</v>
      </c>
      <c r="CO35">
        <v>0</v>
      </c>
      <c r="CP35">
        <f t="shared" si="46"/>
        <v>896</v>
      </c>
      <c r="CQ35">
        <f t="shared" si="29"/>
        <v>0</v>
      </c>
      <c r="CR35">
        <f t="shared" si="30"/>
        <v>19477.788</v>
      </c>
      <c r="CS35">
        <f t="shared" si="31"/>
        <v>3040.6947999999998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40.08</v>
      </c>
      <c r="CX35">
        <f t="shared" si="36"/>
        <v>0</v>
      </c>
      <c r="CY35">
        <f t="shared" si="37"/>
        <v>106.4</v>
      </c>
      <c r="CZ35">
        <f t="shared" si="38"/>
        <v>53.2</v>
      </c>
      <c r="DD35" t="s">
        <v>44</v>
      </c>
      <c r="DE35" t="s">
        <v>44</v>
      </c>
      <c r="DF35" t="s">
        <v>44</v>
      </c>
      <c r="DG35" t="s">
        <v>44</v>
      </c>
      <c r="DI35" t="s">
        <v>44</v>
      </c>
      <c r="DJ35" t="s">
        <v>44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19</v>
      </c>
      <c r="DW35" t="s">
        <v>19</v>
      </c>
      <c r="DX35">
        <v>1000</v>
      </c>
      <c r="EE35">
        <v>27364839</v>
      </c>
      <c r="EF35">
        <v>1</v>
      </c>
      <c r="EG35" t="s">
        <v>21</v>
      </c>
      <c r="EH35">
        <v>0</v>
      </c>
      <c r="EJ35">
        <v>1</v>
      </c>
      <c r="EK35">
        <v>1001</v>
      </c>
      <c r="EL35" t="s">
        <v>22</v>
      </c>
      <c r="EM35" t="s">
        <v>23</v>
      </c>
      <c r="EQ35">
        <v>131072</v>
      </c>
      <c r="ER35">
        <v>750.3</v>
      </c>
      <c r="ES35">
        <v>0</v>
      </c>
      <c r="ET35">
        <v>750.3</v>
      </c>
      <c r="EU35">
        <v>117.13</v>
      </c>
      <c r="EV35">
        <v>0</v>
      </c>
      <c r="EW35">
        <v>0</v>
      </c>
      <c r="EX35">
        <v>10.02</v>
      </c>
      <c r="EY35">
        <v>0</v>
      </c>
      <c r="FQ35">
        <v>0</v>
      </c>
      <c r="FR35">
        <f t="shared" si="39"/>
        <v>0</v>
      </c>
      <c r="FS35">
        <v>0</v>
      </c>
      <c r="FT35" t="s">
        <v>24</v>
      </c>
      <c r="FU35" t="s">
        <v>25</v>
      </c>
      <c r="FV35" t="s">
        <v>24</v>
      </c>
      <c r="FW35" t="s">
        <v>25</v>
      </c>
      <c r="FX35">
        <v>76</v>
      </c>
      <c r="FY35">
        <v>38</v>
      </c>
      <c r="GD35">
        <v>0</v>
      </c>
      <c r="GF35">
        <v>-1239029938</v>
      </c>
      <c r="GG35">
        <v>1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1055</v>
      </c>
      <c r="GN35">
        <f t="shared" si="42"/>
        <v>1055</v>
      </c>
      <c r="GO35">
        <f t="shared" si="43"/>
        <v>0</v>
      </c>
      <c r="GP35">
        <f t="shared" si="44"/>
        <v>0</v>
      </c>
      <c r="GR35">
        <v>0</v>
      </c>
      <c r="GT35">
        <v>0</v>
      </c>
      <c r="GU35">
        <v>1</v>
      </c>
      <c r="GV35">
        <v>0</v>
      </c>
      <c r="GW35">
        <v>0</v>
      </c>
    </row>
    <row r="36" spans="1:255" ht="12.75">
      <c r="A36" s="2">
        <v>17</v>
      </c>
      <c r="B36" s="2">
        <v>1</v>
      </c>
      <c r="C36" s="2">
        <f>ROW(SmtRes!A25)</f>
        <v>25</v>
      </c>
      <c r="D36" s="2">
        <f>ROW(EtalonRes!A25)</f>
        <v>25</v>
      </c>
      <c r="E36" s="2" t="s">
        <v>45</v>
      </c>
      <c r="F36" s="2" t="s">
        <v>46</v>
      </c>
      <c r="G36" s="2" t="s">
        <v>47</v>
      </c>
      <c r="H36" s="2" t="s">
        <v>48</v>
      </c>
      <c r="I36" s="2">
        <f>'1.Смета.и.Акт'!E67</f>
        <v>0.175</v>
      </c>
      <c r="J36" s="2">
        <v>0</v>
      </c>
      <c r="K36" s="2"/>
      <c r="L36" s="2"/>
      <c r="M36" s="2"/>
      <c r="N36" s="2"/>
      <c r="O36" s="2">
        <f t="shared" si="15"/>
        <v>789</v>
      </c>
      <c r="P36" s="2">
        <f t="shared" si="16"/>
        <v>661</v>
      </c>
      <c r="Q36" s="2">
        <f t="shared" si="17"/>
        <v>14</v>
      </c>
      <c r="R36" s="2">
        <f t="shared" si="18"/>
        <v>2</v>
      </c>
      <c r="S36" s="2">
        <f t="shared" si="19"/>
        <v>114</v>
      </c>
      <c r="T36" s="2">
        <f t="shared" si="20"/>
        <v>0</v>
      </c>
      <c r="U36" s="2">
        <f t="shared" si="21"/>
        <v>13.313999999999998</v>
      </c>
      <c r="V36" s="2">
        <f t="shared" si="22"/>
        <v>0.119</v>
      </c>
      <c r="W36" s="2">
        <f t="shared" si="23"/>
        <v>0</v>
      </c>
      <c r="X36" s="2">
        <f t="shared" si="24"/>
        <v>132</v>
      </c>
      <c r="Y36" s="2">
        <f t="shared" si="25"/>
        <v>82</v>
      </c>
      <c r="Z36" s="2"/>
      <c r="AA36" s="2">
        <v>31892590</v>
      </c>
      <c r="AB36" s="2">
        <f>'1.Смета.и.Акт'!F67</f>
        <v>4507.82</v>
      </c>
      <c r="AC36" s="2">
        <f aca="true" t="shared" si="47" ref="AC36:AC53">ROUND((ES36),2)</f>
        <v>3778.51</v>
      </c>
      <c r="AD36" s="2">
        <f>'1.Смета.и.Акт'!H67</f>
        <v>80.35</v>
      </c>
      <c r="AE36" s="2">
        <f>'1.Смета.и.Акт'!I67</f>
        <v>9.25</v>
      </c>
      <c r="AF36" s="2">
        <f>'1.Смета.и.Акт'!G67</f>
        <v>648.96</v>
      </c>
      <c r="AG36" s="2">
        <f t="shared" si="27"/>
        <v>0</v>
      </c>
      <c r="AH36" s="2">
        <f aca="true" t="shared" si="48" ref="AH36:AH53">(EW36)</f>
        <v>76.08</v>
      </c>
      <c r="AI36" s="2">
        <f aca="true" t="shared" si="49" ref="AI36:AI53">(EX36)</f>
        <v>0.68</v>
      </c>
      <c r="AJ36" s="2">
        <f t="shared" si="28"/>
        <v>0</v>
      </c>
      <c r="AK36" s="2">
        <v>4507.82</v>
      </c>
      <c r="AL36" s="2">
        <v>3778.51</v>
      </c>
      <c r="AM36" s="2">
        <v>80.35</v>
      </c>
      <c r="AN36" s="2">
        <v>9.25</v>
      </c>
      <c r="AO36" s="2">
        <v>648.96</v>
      </c>
      <c r="AP36" s="2">
        <v>0</v>
      </c>
      <c r="AQ36" s="2">
        <v>76.08</v>
      </c>
      <c r="AR36" s="2">
        <v>0.68</v>
      </c>
      <c r="AS36" s="2">
        <v>0</v>
      </c>
      <c r="AT36" s="2">
        <f>'1.Смета.и.Акт'!E68</f>
        <v>114</v>
      </c>
      <c r="AU36" s="2">
        <f>'1.Смета.и.Акт'!E69</f>
        <v>71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49</v>
      </c>
      <c r="BK36" s="2"/>
      <c r="BL36" s="2"/>
      <c r="BM36" s="2">
        <v>27001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142</v>
      </c>
      <c r="CA36" s="2">
        <v>95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>IF('1.Смета.и.Акт'!F67=AC36+AD36+AF36,P36+Q36+S36,I36*AB36)</f>
        <v>789</v>
      </c>
      <c r="CQ36" s="2">
        <f t="shared" si="29"/>
        <v>3778.51</v>
      </c>
      <c r="CR36" s="2">
        <f t="shared" si="30"/>
        <v>80.35</v>
      </c>
      <c r="CS36" s="2">
        <f t="shared" si="31"/>
        <v>9.25</v>
      </c>
      <c r="CT36" s="2">
        <f t="shared" si="32"/>
        <v>648.96</v>
      </c>
      <c r="CU36" s="2">
        <f t="shared" si="33"/>
        <v>0</v>
      </c>
      <c r="CV36" s="2">
        <f t="shared" si="34"/>
        <v>76.08</v>
      </c>
      <c r="CW36" s="2">
        <f t="shared" si="35"/>
        <v>0.68</v>
      </c>
      <c r="CX36" s="2">
        <f t="shared" si="36"/>
        <v>0</v>
      </c>
      <c r="CY36" s="2">
        <f t="shared" si="37"/>
        <v>132.24</v>
      </c>
      <c r="CZ36" s="2">
        <f t="shared" si="38"/>
        <v>82.36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48</v>
      </c>
      <c r="DW36" s="2" t="str">
        <f>'1.Смета.и.Акт'!D67</f>
        <v>100 м бортового камня</v>
      </c>
      <c r="DX36" s="2">
        <v>1</v>
      </c>
      <c r="DY36" s="2"/>
      <c r="DZ36" s="2"/>
      <c r="EA36" s="2"/>
      <c r="EB36" s="2"/>
      <c r="EC36" s="2"/>
      <c r="ED36" s="2"/>
      <c r="EE36" s="2">
        <v>27364906</v>
      </c>
      <c r="EF36" s="2">
        <v>1</v>
      </c>
      <c r="EG36" s="2" t="s">
        <v>21</v>
      </c>
      <c r="EH36" s="2">
        <v>0</v>
      </c>
      <c r="EI36" s="2" t="s">
        <v>3</v>
      </c>
      <c r="EJ36" s="2">
        <v>1</v>
      </c>
      <c r="EK36" s="2">
        <v>27001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4507.82</v>
      </c>
      <c r="ES36" s="2">
        <v>3778.51</v>
      </c>
      <c r="ET36" s="2">
        <v>80.35</v>
      </c>
      <c r="EU36" s="2">
        <v>9.25</v>
      </c>
      <c r="EV36" s="2">
        <v>648.96</v>
      </c>
      <c r="EW36" s="2">
        <v>76.08</v>
      </c>
      <c r="EX36" s="2">
        <v>0.68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 t="s">
        <v>24</v>
      </c>
      <c r="FU36" s="2" t="s">
        <v>25</v>
      </c>
      <c r="FV36" s="2" t="s">
        <v>24</v>
      </c>
      <c r="FW36" s="2" t="s">
        <v>25</v>
      </c>
      <c r="FX36" s="2">
        <v>114</v>
      </c>
      <c r="FY36" s="2">
        <v>71</v>
      </c>
      <c r="FZ36" s="2"/>
      <c r="GA36" s="2" t="s">
        <v>3</v>
      </c>
      <c r="GB36" s="2"/>
      <c r="GC36" s="2"/>
      <c r="GD36" s="2">
        <v>0</v>
      </c>
      <c r="GE36" s="2"/>
      <c r="GF36" s="2">
        <v>-1359570434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1003</v>
      </c>
      <c r="GN36" s="2">
        <f t="shared" si="42"/>
        <v>1003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/>
      <c r="GT36" s="2">
        <v>0</v>
      </c>
      <c r="GU36" s="2">
        <v>1</v>
      </c>
      <c r="GV36" s="2">
        <v>0</v>
      </c>
      <c r="GW36" s="2">
        <v>0</v>
      </c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05" ht="12.75">
      <c r="A37">
        <v>17</v>
      </c>
      <c r="B37">
        <v>1</v>
      </c>
      <c r="C37">
        <f>ROW(SmtRes!A34)</f>
        <v>34</v>
      </c>
      <c r="D37">
        <f>ROW(EtalonRes!A34)</f>
        <v>34</v>
      </c>
      <c r="E37" t="s">
        <v>45</v>
      </c>
      <c r="F37" t="s">
        <v>46</v>
      </c>
      <c r="G37" t="s">
        <v>47</v>
      </c>
      <c r="H37" t="s">
        <v>48</v>
      </c>
      <c r="I37">
        <f>'1.Смета.и.Акт'!E67</f>
        <v>0.175</v>
      </c>
      <c r="J37">
        <v>0</v>
      </c>
      <c r="O37">
        <f t="shared" si="15"/>
        <v>5119</v>
      </c>
      <c r="P37">
        <f t="shared" si="16"/>
        <v>4291</v>
      </c>
      <c r="Q37">
        <f t="shared" si="17"/>
        <v>91</v>
      </c>
      <c r="R37">
        <f t="shared" si="18"/>
        <v>11</v>
      </c>
      <c r="S37">
        <f t="shared" si="19"/>
        <v>737</v>
      </c>
      <c r="T37">
        <f t="shared" si="20"/>
        <v>0</v>
      </c>
      <c r="U37">
        <f t="shared" si="21"/>
        <v>13.313999999999998</v>
      </c>
      <c r="V37">
        <f t="shared" si="22"/>
        <v>0.119</v>
      </c>
      <c r="W37">
        <f t="shared" si="23"/>
        <v>0</v>
      </c>
      <c r="X37">
        <f t="shared" si="24"/>
        <v>853</v>
      </c>
      <c r="Y37">
        <f t="shared" si="25"/>
        <v>531</v>
      </c>
      <c r="AA37">
        <v>31892591</v>
      </c>
      <c r="AB37">
        <f t="shared" si="45"/>
        <v>4507.82</v>
      </c>
      <c r="AC37">
        <f t="shared" si="47"/>
        <v>3778.51</v>
      </c>
      <c r="AD37">
        <f aca="true" t="shared" si="50" ref="AD36:AD53">ROUND((((ET37)-(EU37))+AE37),2)</f>
        <v>80.35</v>
      </c>
      <c r="AE37">
        <f aca="true" t="shared" si="51" ref="AE36:AE53">ROUND((EU37),2)</f>
        <v>9.25</v>
      </c>
      <c r="AF37">
        <f aca="true" t="shared" si="52" ref="AF36:AF53">ROUND((EV37),2)</f>
        <v>648.96</v>
      </c>
      <c r="AG37">
        <f t="shared" si="27"/>
        <v>0</v>
      </c>
      <c r="AH37">
        <f t="shared" si="48"/>
        <v>76.08</v>
      </c>
      <c r="AI37">
        <f t="shared" si="49"/>
        <v>0.68</v>
      </c>
      <c r="AJ37">
        <f t="shared" si="28"/>
        <v>0</v>
      </c>
      <c r="AK37">
        <v>4507.82</v>
      </c>
      <c r="AL37">
        <v>3778.51</v>
      </c>
      <c r="AM37">
        <v>80.35</v>
      </c>
      <c r="AN37">
        <v>9.25</v>
      </c>
      <c r="AO37">
        <v>648.96</v>
      </c>
      <c r="AP37">
        <v>0</v>
      </c>
      <c r="AQ37">
        <v>76.08</v>
      </c>
      <c r="AR37">
        <v>0.68</v>
      </c>
      <c r="AS37">
        <v>0</v>
      </c>
      <c r="AT37">
        <v>114</v>
      </c>
      <c r="AU37">
        <v>71</v>
      </c>
      <c r="AV37">
        <v>1</v>
      </c>
      <c r="AW37">
        <v>1</v>
      </c>
      <c r="AZ37">
        <v>6.49</v>
      </c>
      <c r="BA37">
        <v>6.49</v>
      </c>
      <c r="BB37">
        <v>6.49</v>
      </c>
      <c r="BC37">
        <v>6.49</v>
      </c>
      <c r="BH37">
        <v>0</v>
      </c>
      <c r="BI37">
        <v>1</v>
      </c>
      <c r="BJ37" t="s">
        <v>49</v>
      </c>
      <c r="BM37">
        <v>27001</v>
      </c>
      <c r="BN37">
        <v>0</v>
      </c>
      <c r="BP37">
        <v>0</v>
      </c>
      <c r="BQ37">
        <v>1</v>
      </c>
      <c r="BR37">
        <v>0</v>
      </c>
      <c r="BS37">
        <v>6.49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142</v>
      </c>
      <c r="CA37">
        <v>95</v>
      </c>
      <c r="CF37">
        <v>0</v>
      </c>
      <c r="CG37">
        <v>0</v>
      </c>
      <c r="CM37">
        <v>0</v>
      </c>
      <c r="CO37">
        <v>0</v>
      </c>
      <c r="CP37">
        <f t="shared" si="46"/>
        <v>5119</v>
      </c>
      <c r="CQ37">
        <f t="shared" si="29"/>
        <v>24522.5299</v>
      </c>
      <c r="CR37">
        <f t="shared" si="30"/>
        <v>521.4715</v>
      </c>
      <c r="CS37">
        <f t="shared" si="31"/>
        <v>60.0325</v>
      </c>
      <c r="CT37">
        <f t="shared" si="32"/>
        <v>4211.750400000001</v>
      </c>
      <c r="CU37">
        <f t="shared" si="33"/>
        <v>0</v>
      </c>
      <c r="CV37">
        <f t="shared" si="34"/>
        <v>76.08</v>
      </c>
      <c r="CW37">
        <f t="shared" si="35"/>
        <v>0.68</v>
      </c>
      <c r="CX37">
        <f t="shared" si="36"/>
        <v>0</v>
      </c>
      <c r="CY37">
        <f t="shared" si="37"/>
        <v>852.72</v>
      </c>
      <c r="CZ37">
        <f t="shared" si="38"/>
        <v>531.08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48</v>
      </c>
      <c r="DW37" t="s">
        <v>48</v>
      </c>
      <c r="DX37">
        <v>1</v>
      </c>
      <c r="EE37">
        <v>27364906</v>
      </c>
      <c r="EF37">
        <v>1</v>
      </c>
      <c r="EG37" t="s">
        <v>21</v>
      </c>
      <c r="EH37">
        <v>0</v>
      </c>
      <c r="EJ37">
        <v>1</v>
      </c>
      <c r="EK37">
        <v>27001</v>
      </c>
      <c r="EL37" t="s">
        <v>50</v>
      </c>
      <c r="EM37" t="s">
        <v>51</v>
      </c>
      <c r="EQ37">
        <v>0</v>
      </c>
      <c r="ER37">
        <v>4507.82</v>
      </c>
      <c r="ES37">
        <v>3778.51</v>
      </c>
      <c r="ET37">
        <v>80.35</v>
      </c>
      <c r="EU37">
        <v>9.25</v>
      </c>
      <c r="EV37">
        <v>648.96</v>
      </c>
      <c r="EW37">
        <v>76.08</v>
      </c>
      <c r="EX37">
        <v>0.68</v>
      </c>
      <c r="EY37">
        <v>0</v>
      </c>
      <c r="FQ37">
        <v>0</v>
      </c>
      <c r="FR37">
        <f t="shared" si="39"/>
        <v>0</v>
      </c>
      <c r="FS37">
        <v>0</v>
      </c>
      <c r="FT37" t="s">
        <v>24</v>
      </c>
      <c r="FU37" t="s">
        <v>25</v>
      </c>
      <c r="FV37" t="s">
        <v>24</v>
      </c>
      <c r="FW37" t="s">
        <v>25</v>
      </c>
      <c r="FX37">
        <v>114</v>
      </c>
      <c r="FY37">
        <v>71</v>
      </c>
      <c r="GD37">
        <v>0</v>
      </c>
      <c r="GF37">
        <v>-1359570434</v>
      </c>
      <c r="GG37">
        <v>1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6503</v>
      </c>
      <c r="GN37">
        <f t="shared" si="42"/>
        <v>6503</v>
      </c>
      <c r="GO37">
        <f t="shared" si="43"/>
        <v>0</v>
      </c>
      <c r="GP37">
        <f t="shared" si="44"/>
        <v>0</v>
      </c>
      <c r="GR37">
        <v>0</v>
      </c>
      <c r="GT37">
        <v>0</v>
      </c>
      <c r="GU37">
        <v>1</v>
      </c>
      <c r="GV37">
        <v>0</v>
      </c>
      <c r="GW37">
        <v>0</v>
      </c>
    </row>
    <row r="38" spans="1:255" ht="12.75">
      <c r="A38" s="2">
        <v>18</v>
      </c>
      <c r="B38" s="2">
        <v>1</v>
      </c>
      <c r="C38" s="2">
        <v>25</v>
      </c>
      <c r="D38" s="2"/>
      <c r="E38" s="2" t="s">
        <v>52</v>
      </c>
      <c r="F38" s="2" t="s">
        <v>53</v>
      </c>
      <c r="G38" s="2" t="str">
        <f>'1.Смета.и.Акт'!C70</f>
        <v>Камни бортовые БР 100.30.15 /бетон В30 (М400), объем 0,043 м3/ (ГОСТ 6665-91)</v>
      </c>
      <c r="H38" s="2" t="s">
        <v>55</v>
      </c>
      <c r="I38" s="2">
        <f>I36*J38</f>
        <v>18</v>
      </c>
      <c r="J38" s="2">
        <v>102.85714285714286</v>
      </c>
      <c r="K38" s="2"/>
      <c r="L38" s="2"/>
      <c r="M38" s="2"/>
      <c r="N38" s="2"/>
      <c r="O38" s="2">
        <f t="shared" si="15"/>
        <v>1143</v>
      </c>
      <c r="P38" s="2">
        <f t="shared" si="16"/>
        <v>1143</v>
      </c>
      <c r="Q38" s="2">
        <f t="shared" si="17"/>
        <v>0</v>
      </c>
      <c r="R38" s="2">
        <f t="shared" si="18"/>
        <v>0</v>
      </c>
      <c r="S38" s="2">
        <f t="shared" si="19"/>
        <v>0</v>
      </c>
      <c r="T38" s="2">
        <f t="shared" si="20"/>
        <v>0</v>
      </c>
      <c r="U38" s="2">
        <f t="shared" si="21"/>
        <v>0</v>
      </c>
      <c r="V38" s="2">
        <f t="shared" si="22"/>
        <v>0</v>
      </c>
      <c r="W38" s="2">
        <f t="shared" si="23"/>
        <v>40</v>
      </c>
      <c r="X38" s="2">
        <f t="shared" si="24"/>
        <v>0</v>
      </c>
      <c r="Y38" s="2">
        <f t="shared" si="25"/>
        <v>0</v>
      </c>
      <c r="Z38" s="2"/>
      <c r="AA38" s="2">
        <v>31892590</v>
      </c>
      <c r="AB38" s="2">
        <f t="shared" si="45"/>
        <v>63.5</v>
      </c>
      <c r="AC38" s="2">
        <f>'1.Смета.и.Акт'!F70</f>
        <v>63.5</v>
      </c>
      <c r="AD38" s="2">
        <f t="shared" si="50"/>
        <v>0</v>
      </c>
      <c r="AE38" s="2">
        <f t="shared" si="51"/>
        <v>0</v>
      </c>
      <c r="AF38" s="2">
        <f t="shared" si="52"/>
        <v>0</v>
      </c>
      <c r="AG38" s="2">
        <f t="shared" si="27"/>
        <v>0</v>
      </c>
      <c r="AH38" s="2">
        <f t="shared" si="48"/>
        <v>0</v>
      </c>
      <c r="AI38" s="2">
        <f t="shared" si="49"/>
        <v>0</v>
      </c>
      <c r="AJ38" s="2">
        <f t="shared" si="28"/>
        <v>2.2</v>
      </c>
      <c r="AK38" s="2">
        <v>63.5</v>
      </c>
      <c r="AL38" s="2">
        <v>63.5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2.2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tr">
        <f>'1.Смета.и.Акт'!B70</f>
        <v>403-8021 ТССЦ-57 (ред.2014)</v>
      </c>
      <c r="BK38" s="2"/>
      <c r="BL38" s="2"/>
      <c r="BM38" s="2">
        <v>500001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>IF('1.Смета.и.Акт'!F70=AC38+AD38+AF38,P38+Q38+S38,I38*AB38)</f>
        <v>1143</v>
      </c>
      <c r="CQ38" s="2">
        <f t="shared" si="29"/>
        <v>63.5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2.2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55</v>
      </c>
      <c r="DW38" s="2" t="str">
        <f>'1.Смета.и.Акт'!D70</f>
        <v>шт.</v>
      </c>
      <c r="DX38" s="2">
        <v>1</v>
      </c>
      <c r="DY38" s="2"/>
      <c r="DZ38" s="2"/>
      <c r="EA38" s="2"/>
      <c r="EB38" s="2"/>
      <c r="EC38" s="2"/>
      <c r="ED38" s="2"/>
      <c r="EE38" s="2">
        <v>27364798</v>
      </c>
      <c r="EF38" s="2">
        <v>20</v>
      </c>
      <c r="EG38" s="2" t="s">
        <v>57</v>
      </c>
      <c r="EH38" s="2">
        <v>0</v>
      </c>
      <c r="EI38" s="2" t="s">
        <v>3</v>
      </c>
      <c r="EJ38" s="2">
        <v>1</v>
      </c>
      <c r="EK38" s="2">
        <v>500001</v>
      </c>
      <c r="EL38" s="2" t="s">
        <v>58</v>
      </c>
      <c r="EM38" s="2" t="s">
        <v>59</v>
      </c>
      <c r="EN38" s="2"/>
      <c r="EO38" s="2" t="s">
        <v>3</v>
      </c>
      <c r="EP38" s="2"/>
      <c r="EQ38" s="2">
        <v>0</v>
      </c>
      <c r="ER38" s="2">
        <v>63.5</v>
      </c>
      <c r="ES38" s="2">
        <v>63.5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3</v>
      </c>
      <c r="GB38" s="2"/>
      <c r="GC38" s="2"/>
      <c r="GD38" s="2">
        <v>0</v>
      </c>
      <c r="GE38" s="2"/>
      <c r="GF38" s="2">
        <v>1244949380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1143</v>
      </c>
      <c r="GN38" s="2">
        <f t="shared" si="42"/>
        <v>1143</v>
      </c>
      <c r="GO38" s="2">
        <f t="shared" si="43"/>
        <v>0</v>
      </c>
      <c r="GP38" s="2">
        <f t="shared" si="44"/>
        <v>0</v>
      </c>
      <c r="GQ38" s="2" t="s">
        <v>585</v>
      </c>
      <c r="GR38" s="2">
        <v>0</v>
      </c>
      <c r="GS38" s="2">
        <v>18</v>
      </c>
      <c r="GT38" s="2">
        <v>0</v>
      </c>
      <c r="GU38" s="2">
        <v>1</v>
      </c>
      <c r="GV38" s="2">
        <v>0</v>
      </c>
      <c r="GW38" s="2">
        <v>0</v>
      </c>
      <c r="GX38" s="2"/>
      <c r="GY38" s="2"/>
      <c r="GZ38" s="2"/>
      <c r="HA38" s="2"/>
      <c r="HB38" s="2" t="str">
        <f>LEFT(Source!F38,17)</f>
        <v>403-8021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05" ht="12.75">
      <c r="A39">
        <v>18</v>
      </c>
      <c r="B39">
        <v>1</v>
      </c>
      <c r="C39">
        <v>34</v>
      </c>
      <c r="E39" t="s">
        <v>52</v>
      </c>
      <c r="F39" t="s">
        <v>53</v>
      </c>
      <c r="G39" t="s">
        <v>54</v>
      </c>
      <c r="H39" t="s">
        <v>55</v>
      </c>
      <c r="I39">
        <f>I37*J39</f>
        <v>18</v>
      </c>
      <c r="J39">
        <v>102.85714285714286</v>
      </c>
      <c r="O39">
        <f t="shared" si="15"/>
        <v>7418</v>
      </c>
      <c r="P39">
        <f t="shared" si="16"/>
        <v>7418</v>
      </c>
      <c r="Q39">
        <f t="shared" si="17"/>
        <v>0</v>
      </c>
      <c r="R39">
        <f t="shared" si="18"/>
        <v>0</v>
      </c>
      <c r="S39">
        <f t="shared" si="19"/>
        <v>0</v>
      </c>
      <c r="T39">
        <f t="shared" si="20"/>
        <v>0</v>
      </c>
      <c r="U39">
        <f t="shared" si="21"/>
        <v>0</v>
      </c>
      <c r="V39">
        <f t="shared" si="22"/>
        <v>0</v>
      </c>
      <c r="W39">
        <f t="shared" si="23"/>
        <v>40</v>
      </c>
      <c r="X39">
        <f t="shared" si="24"/>
        <v>0</v>
      </c>
      <c r="Y39">
        <f t="shared" si="25"/>
        <v>0</v>
      </c>
      <c r="AA39">
        <v>31892591</v>
      </c>
      <c r="AB39">
        <f t="shared" si="45"/>
        <v>63.5</v>
      </c>
      <c r="AC39">
        <f t="shared" si="47"/>
        <v>63.5</v>
      </c>
      <c r="AD39">
        <f t="shared" si="50"/>
        <v>0</v>
      </c>
      <c r="AE39">
        <f t="shared" si="51"/>
        <v>0</v>
      </c>
      <c r="AF39">
        <f t="shared" si="52"/>
        <v>0</v>
      </c>
      <c r="AG39">
        <f t="shared" si="27"/>
        <v>0</v>
      </c>
      <c r="AH39">
        <f t="shared" si="48"/>
        <v>0</v>
      </c>
      <c r="AI39">
        <f t="shared" si="49"/>
        <v>0</v>
      </c>
      <c r="AJ39">
        <f t="shared" si="28"/>
        <v>2.2</v>
      </c>
      <c r="AK39">
        <v>63.5</v>
      </c>
      <c r="AL39">
        <v>63.5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2.2</v>
      </c>
      <c r="AT39">
        <v>0</v>
      </c>
      <c r="AU39">
        <v>0</v>
      </c>
      <c r="AV39">
        <v>1</v>
      </c>
      <c r="AW39">
        <v>1</v>
      </c>
      <c r="AZ39">
        <v>6.49</v>
      </c>
      <c r="BA39">
        <v>1</v>
      </c>
      <c r="BB39">
        <v>1</v>
      </c>
      <c r="BC39">
        <v>6.49</v>
      </c>
      <c r="BH39">
        <v>3</v>
      </c>
      <c r="BI39">
        <v>1</v>
      </c>
      <c r="BJ39" t="s">
        <v>56</v>
      </c>
      <c r="BM39">
        <v>500001</v>
      </c>
      <c r="BN39">
        <v>0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46"/>
        <v>7418</v>
      </c>
      <c r="CQ39">
        <f t="shared" si="29"/>
        <v>412.115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2.2</v>
      </c>
      <c r="CY39">
        <f t="shared" si="37"/>
        <v>0</v>
      </c>
      <c r="CZ39">
        <f t="shared" si="38"/>
        <v>0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55</v>
      </c>
      <c r="DW39" t="s">
        <v>55</v>
      </c>
      <c r="DX39">
        <v>1</v>
      </c>
      <c r="EE39">
        <v>27364798</v>
      </c>
      <c r="EF39">
        <v>20</v>
      </c>
      <c r="EG39" t="s">
        <v>57</v>
      </c>
      <c r="EH39">
        <v>0</v>
      </c>
      <c r="EJ39">
        <v>1</v>
      </c>
      <c r="EK39">
        <v>500001</v>
      </c>
      <c r="EL39" t="s">
        <v>58</v>
      </c>
      <c r="EM39" t="s">
        <v>59</v>
      </c>
      <c r="EQ39">
        <v>0</v>
      </c>
      <c r="ER39">
        <v>63.5</v>
      </c>
      <c r="ES39">
        <v>63.5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39"/>
        <v>0</v>
      </c>
      <c r="FS39">
        <v>0</v>
      </c>
      <c r="FX39">
        <v>0</v>
      </c>
      <c r="FY39">
        <v>0</v>
      </c>
      <c r="GD39">
        <v>0</v>
      </c>
      <c r="GF39">
        <v>1244949380</v>
      </c>
      <c r="GG39">
        <v>1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7418</v>
      </c>
      <c r="GN39">
        <f t="shared" si="42"/>
        <v>7418</v>
      </c>
      <c r="GO39">
        <f t="shared" si="43"/>
        <v>0</v>
      </c>
      <c r="GP39">
        <f t="shared" si="44"/>
        <v>0</v>
      </c>
      <c r="GQ39" t="s">
        <v>585</v>
      </c>
      <c r="GR39">
        <v>0</v>
      </c>
      <c r="GS39">
        <v>18</v>
      </c>
      <c r="GT39">
        <v>0</v>
      </c>
      <c r="GU39">
        <v>1</v>
      </c>
      <c r="GV39">
        <v>0</v>
      </c>
      <c r="GW39">
        <v>0</v>
      </c>
    </row>
    <row r="40" spans="1:255" ht="12.75">
      <c r="A40" s="2">
        <v>17</v>
      </c>
      <c r="B40" s="2">
        <v>1</v>
      </c>
      <c r="C40" s="2">
        <f>ROW(SmtRes!A42)</f>
        <v>42</v>
      </c>
      <c r="D40" s="2">
        <f>ROW(EtalonRes!A42)</f>
        <v>42</v>
      </c>
      <c r="E40" s="2" t="s">
        <v>60</v>
      </c>
      <c r="F40" s="2" t="s">
        <v>61</v>
      </c>
      <c r="G40" s="2" t="s">
        <v>62</v>
      </c>
      <c r="H40" s="2" t="s">
        <v>63</v>
      </c>
      <c r="I40" s="2">
        <f>'1.Смета.и.Акт'!E71</f>
        <v>0.158</v>
      </c>
      <c r="J40" s="2">
        <v>0</v>
      </c>
      <c r="K40" s="2"/>
      <c r="L40" s="2"/>
      <c r="M40" s="2"/>
      <c r="N40" s="2"/>
      <c r="O40" s="2">
        <f t="shared" si="15"/>
        <v>371</v>
      </c>
      <c r="P40" s="2">
        <f t="shared" si="16"/>
        <v>6</v>
      </c>
      <c r="Q40" s="2">
        <f t="shared" si="17"/>
        <v>345</v>
      </c>
      <c r="R40" s="2">
        <f t="shared" si="18"/>
        <v>28</v>
      </c>
      <c r="S40" s="2">
        <f t="shared" si="19"/>
        <v>20</v>
      </c>
      <c r="T40" s="2">
        <f t="shared" si="20"/>
        <v>0</v>
      </c>
      <c r="U40" s="2">
        <f t="shared" si="21"/>
        <v>2.48376</v>
      </c>
      <c r="V40" s="2">
        <f t="shared" si="22"/>
        <v>2.1930400000000003</v>
      </c>
      <c r="W40" s="2">
        <f t="shared" si="23"/>
        <v>0</v>
      </c>
      <c r="X40" s="2">
        <f t="shared" si="24"/>
        <v>55</v>
      </c>
      <c r="Y40" s="2">
        <f t="shared" si="25"/>
        <v>34</v>
      </c>
      <c r="Z40" s="2"/>
      <c r="AA40" s="2">
        <v>31892590</v>
      </c>
      <c r="AB40" s="2">
        <f>'1.Смета.и.Акт'!F71</f>
        <v>2349.2799999999997</v>
      </c>
      <c r="AC40" s="2">
        <f t="shared" si="47"/>
        <v>35.7</v>
      </c>
      <c r="AD40" s="2">
        <f>'1.Смета.и.Акт'!H71</f>
        <v>2186.56</v>
      </c>
      <c r="AE40" s="2">
        <f>'1.Смета.и.Акт'!I71</f>
        <v>179.05</v>
      </c>
      <c r="AF40" s="2">
        <f>'1.Смета.и.Акт'!G71</f>
        <v>127.02</v>
      </c>
      <c r="AG40" s="2">
        <f t="shared" si="27"/>
        <v>0</v>
      </c>
      <c r="AH40" s="2">
        <f t="shared" si="48"/>
        <v>15.72</v>
      </c>
      <c r="AI40" s="2">
        <f t="shared" si="49"/>
        <v>13.88</v>
      </c>
      <c r="AJ40" s="2">
        <f t="shared" si="28"/>
        <v>0</v>
      </c>
      <c r="AK40" s="2">
        <v>2349.28</v>
      </c>
      <c r="AL40" s="2">
        <v>35.7</v>
      </c>
      <c r="AM40" s="2">
        <v>2186.56</v>
      </c>
      <c r="AN40" s="2">
        <v>179.05</v>
      </c>
      <c r="AO40" s="2">
        <v>127.02</v>
      </c>
      <c r="AP40" s="2">
        <v>0</v>
      </c>
      <c r="AQ40" s="2">
        <v>15.72</v>
      </c>
      <c r="AR40" s="2">
        <v>13.88</v>
      </c>
      <c r="AS40" s="2">
        <v>0</v>
      </c>
      <c r="AT40" s="2">
        <f>'1.Смета.и.Акт'!E72</f>
        <v>114</v>
      </c>
      <c r="AU40" s="2">
        <f>'1.Смета.и.Акт'!E73</f>
        <v>71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64</v>
      </c>
      <c r="BK40" s="2"/>
      <c r="BL40" s="2"/>
      <c r="BM40" s="2">
        <v>27001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142</v>
      </c>
      <c r="CA40" s="2">
        <v>95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>IF('1.Смета.и.Акт'!F71=AC40+AD40+AF40,P40+Q40+S40,I40*AB40)</f>
        <v>371</v>
      </c>
      <c r="CQ40" s="2">
        <f t="shared" si="29"/>
        <v>35.7</v>
      </c>
      <c r="CR40" s="2">
        <f t="shared" si="30"/>
        <v>2186.56</v>
      </c>
      <c r="CS40" s="2">
        <f t="shared" si="31"/>
        <v>179.05</v>
      </c>
      <c r="CT40" s="2">
        <f t="shared" si="32"/>
        <v>127.02</v>
      </c>
      <c r="CU40" s="2">
        <f t="shared" si="33"/>
        <v>0</v>
      </c>
      <c r="CV40" s="2">
        <f t="shared" si="34"/>
        <v>15.72</v>
      </c>
      <c r="CW40" s="2">
        <f t="shared" si="35"/>
        <v>13.88</v>
      </c>
      <c r="CX40" s="2">
        <f t="shared" si="36"/>
        <v>0</v>
      </c>
      <c r="CY40" s="2">
        <f t="shared" si="37"/>
        <v>54.72</v>
      </c>
      <c r="CZ40" s="2">
        <f t="shared" si="38"/>
        <v>34.08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63</v>
      </c>
      <c r="DW40" s="2" t="str">
        <f>'1.Смета.и.Акт'!D71</f>
        <v>100 м3 материала основания (в плотном теле)</v>
      </c>
      <c r="DX40" s="2">
        <v>1</v>
      </c>
      <c r="DY40" s="2"/>
      <c r="DZ40" s="2"/>
      <c r="EA40" s="2"/>
      <c r="EB40" s="2"/>
      <c r="EC40" s="2"/>
      <c r="ED40" s="2"/>
      <c r="EE40" s="2">
        <v>27364906</v>
      </c>
      <c r="EF40" s="2">
        <v>1</v>
      </c>
      <c r="EG40" s="2" t="s">
        <v>21</v>
      </c>
      <c r="EH40" s="2">
        <v>0</v>
      </c>
      <c r="EI40" s="2" t="s">
        <v>3</v>
      </c>
      <c r="EJ40" s="2">
        <v>1</v>
      </c>
      <c r="EK40" s="2">
        <v>27001</v>
      </c>
      <c r="EL40" s="2" t="s">
        <v>50</v>
      </c>
      <c r="EM40" s="2" t="s">
        <v>51</v>
      </c>
      <c r="EN40" s="2"/>
      <c r="EO40" s="2" t="s">
        <v>3</v>
      </c>
      <c r="EP40" s="2"/>
      <c r="EQ40" s="2">
        <v>131072</v>
      </c>
      <c r="ER40" s="2">
        <v>2349.28</v>
      </c>
      <c r="ES40" s="2">
        <v>35.7</v>
      </c>
      <c r="ET40" s="2">
        <v>2186.56</v>
      </c>
      <c r="EU40" s="2">
        <v>179.05</v>
      </c>
      <c r="EV40" s="2">
        <v>127.02</v>
      </c>
      <c r="EW40" s="2">
        <v>15.72</v>
      </c>
      <c r="EX40" s="2">
        <v>13.88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 t="s">
        <v>24</v>
      </c>
      <c r="FU40" s="2" t="s">
        <v>25</v>
      </c>
      <c r="FV40" s="2" t="s">
        <v>24</v>
      </c>
      <c r="FW40" s="2" t="s">
        <v>25</v>
      </c>
      <c r="FX40" s="2">
        <v>114</v>
      </c>
      <c r="FY40" s="2">
        <v>71</v>
      </c>
      <c r="FZ40" s="2"/>
      <c r="GA40" s="2" t="s">
        <v>3</v>
      </c>
      <c r="GB40" s="2"/>
      <c r="GC40" s="2"/>
      <c r="GD40" s="2">
        <v>0</v>
      </c>
      <c r="GE40" s="2"/>
      <c r="GF40" s="2">
        <v>1655864265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460</v>
      </c>
      <c r="GN40" s="2">
        <f t="shared" si="42"/>
        <v>460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/>
      <c r="GT40" s="2">
        <v>0</v>
      </c>
      <c r="GU40" s="2">
        <v>1</v>
      </c>
      <c r="GV40" s="2">
        <v>0</v>
      </c>
      <c r="GW40" s="2">
        <v>0</v>
      </c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05" ht="12.75">
      <c r="A41">
        <v>17</v>
      </c>
      <c r="B41">
        <v>1</v>
      </c>
      <c r="C41">
        <f>ROW(SmtRes!A50)</f>
        <v>50</v>
      </c>
      <c r="D41">
        <f>ROW(EtalonRes!A50)</f>
        <v>50</v>
      </c>
      <c r="E41" t="s">
        <v>60</v>
      </c>
      <c r="F41" t="s">
        <v>61</v>
      </c>
      <c r="G41" t="s">
        <v>62</v>
      </c>
      <c r="H41" t="s">
        <v>63</v>
      </c>
      <c r="I41">
        <f>'1.Смета.и.Акт'!E71</f>
        <v>0.158</v>
      </c>
      <c r="J41">
        <v>0</v>
      </c>
      <c r="O41">
        <f t="shared" si="15"/>
        <v>2409</v>
      </c>
      <c r="P41">
        <f t="shared" si="16"/>
        <v>37</v>
      </c>
      <c r="Q41">
        <f t="shared" si="17"/>
        <v>2242</v>
      </c>
      <c r="R41">
        <f t="shared" si="18"/>
        <v>184</v>
      </c>
      <c r="S41">
        <f t="shared" si="19"/>
        <v>130</v>
      </c>
      <c r="T41">
        <f t="shared" si="20"/>
        <v>0</v>
      </c>
      <c r="U41">
        <f t="shared" si="21"/>
        <v>2.48376</v>
      </c>
      <c r="V41">
        <f t="shared" si="22"/>
        <v>2.1930400000000003</v>
      </c>
      <c r="W41">
        <f t="shared" si="23"/>
        <v>0</v>
      </c>
      <c r="X41">
        <f t="shared" si="24"/>
        <v>358</v>
      </c>
      <c r="Y41">
        <f t="shared" si="25"/>
        <v>223</v>
      </c>
      <c r="AA41">
        <v>31892591</v>
      </c>
      <c r="AB41">
        <f t="shared" si="45"/>
        <v>2349.28</v>
      </c>
      <c r="AC41">
        <f t="shared" si="47"/>
        <v>35.7</v>
      </c>
      <c r="AD41">
        <f t="shared" si="50"/>
        <v>2186.56</v>
      </c>
      <c r="AE41">
        <f t="shared" si="51"/>
        <v>179.05</v>
      </c>
      <c r="AF41">
        <f t="shared" si="52"/>
        <v>127.02</v>
      </c>
      <c r="AG41">
        <f t="shared" si="27"/>
        <v>0</v>
      </c>
      <c r="AH41">
        <f t="shared" si="48"/>
        <v>15.72</v>
      </c>
      <c r="AI41">
        <f t="shared" si="49"/>
        <v>13.88</v>
      </c>
      <c r="AJ41">
        <f t="shared" si="28"/>
        <v>0</v>
      </c>
      <c r="AK41">
        <v>2349.28</v>
      </c>
      <c r="AL41">
        <v>35.7</v>
      </c>
      <c r="AM41">
        <v>2186.56</v>
      </c>
      <c r="AN41">
        <v>179.05</v>
      </c>
      <c r="AO41">
        <v>127.02</v>
      </c>
      <c r="AP41">
        <v>0</v>
      </c>
      <c r="AQ41">
        <v>15.72</v>
      </c>
      <c r="AR41">
        <v>13.88</v>
      </c>
      <c r="AS41">
        <v>0</v>
      </c>
      <c r="AT41">
        <v>114</v>
      </c>
      <c r="AU41">
        <v>71</v>
      </c>
      <c r="AV41">
        <v>1</v>
      </c>
      <c r="AW41">
        <v>1</v>
      </c>
      <c r="AZ41">
        <v>6.49</v>
      </c>
      <c r="BA41">
        <v>6.49</v>
      </c>
      <c r="BB41">
        <v>6.49</v>
      </c>
      <c r="BC41">
        <v>6.49</v>
      </c>
      <c r="BH41">
        <v>0</v>
      </c>
      <c r="BI41">
        <v>1</v>
      </c>
      <c r="BJ41" t="s">
        <v>64</v>
      </c>
      <c r="BM41">
        <v>27001</v>
      </c>
      <c r="BN41">
        <v>0</v>
      </c>
      <c r="BP41">
        <v>0</v>
      </c>
      <c r="BQ41">
        <v>1</v>
      </c>
      <c r="BR41">
        <v>0</v>
      </c>
      <c r="BS41">
        <v>6.49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142</v>
      </c>
      <c r="CA41">
        <v>95</v>
      </c>
      <c r="CF41">
        <v>0</v>
      </c>
      <c r="CG41">
        <v>0</v>
      </c>
      <c r="CM41">
        <v>0</v>
      </c>
      <c r="CO41">
        <v>0</v>
      </c>
      <c r="CP41">
        <f t="shared" si="46"/>
        <v>2409</v>
      </c>
      <c r="CQ41">
        <f t="shared" si="29"/>
        <v>231.693</v>
      </c>
      <c r="CR41">
        <f t="shared" si="30"/>
        <v>14190.7744</v>
      </c>
      <c r="CS41">
        <f t="shared" si="31"/>
        <v>1162.0345000000002</v>
      </c>
      <c r="CT41">
        <f t="shared" si="32"/>
        <v>824.3598</v>
      </c>
      <c r="CU41">
        <f t="shared" si="33"/>
        <v>0</v>
      </c>
      <c r="CV41">
        <f t="shared" si="34"/>
        <v>15.72</v>
      </c>
      <c r="CW41">
        <f t="shared" si="35"/>
        <v>13.88</v>
      </c>
      <c r="CX41">
        <f t="shared" si="36"/>
        <v>0</v>
      </c>
      <c r="CY41">
        <f t="shared" si="37"/>
        <v>357.96</v>
      </c>
      <c r="CZ41">
        <f t="shared" si="38"/>
        <v>222.94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63</v>
      </c>
      <c r="DW41" t="s">
        <v>63</v>
      </c>
      <c r="DX41">
        <v>1</v>
      </c>
      <c r="EE41">
        <v>27364906</v>
      </c>
      <c r="EF41">
        <v>1</v>
      </c>
      <c r="EG41" t="s">
        <v>21</v>
      </c>
      <c r="EH41">
        <v>0</v>
      </c>
      <c r="EJ41">
        <v>1</v>
      </c>
      <c r="EK41">
        <v>27001</v>
      </c>
      <c r="EL41" t="s">
        <v>50</v>
      </c>
      <c r="EM41" t="s">
        <v>51</v>
      </c>
      <c r="EQ41">
        <v>131072</v>
      </c>
      <c r="ER41">
        <v>2349.28</v>
      </c>
      <c r="ES41">
        <v>35.7</v>
      </c>
      <c r="ET41">
        <v>2186.56</v>
      </c>
      <c r="EU41">
        <v>179.05</v>
      </c>
      <c r="EV41">
        <v>127.02</v>
      </c>
      <c r="EW41">
        <v>15.72</v>
      </c>
      <c r="EX41">
        <v>13.88</v>
      </c>
      <c r="EY41">
        <v>0</v>
      </c>
      <c r="FQ41">
        <v>0</v>
      </c>
      <c r="FR41">
        <f t="shared" si="39"/>
        <v>0</v>
      </c>
      <c r="FS41">
        <v>0</v>
      </c>
      <c r="FT41" t="s">
        <v>24</v>
      </c>
      <c r="FU41" t="s">
        <v>25</v>
      </c>
      <c r="FV41" t="s">
        <v>24</v>
      </c>
      <c r="FW41" t="s">
        <v>25</v>
      </c>
      <c r="FX41">
        <v>114</v>
      </c>
      <c r="FY41">
        <v>71</v>
      </c>
      <c r="GD41">
        <v>0</v>
      </c>
      <c r="GF41">
        <v>1655864265</v>
      </c>
      <c r="GG41">
        <v>1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2990</v>
      </c>
      <c r="GN41">
        <f t="shared" si="42"/>
        <v>2990</v>
      </c>
      <c r="GO41">
        <f t="shared" si="43"/>
        <v>0</v>
      </c>
      <c r="GP41">
        <f t="shared" si="44"/>
        <v>0</v>
      </c>
      <c r="GR41">
        <v>0</v>
      </c>
      <c r="GT41">
        <v>0</v>
      </c>
      <c r="GU41">
        <v>1</v>
      </c>
      <c r="GV41">
        <v>0</v>
      </c>
      <c r="GW41">
        <v>0</v>
      </c>
    </row>
    <row r="42" spans="1:255" ht="12.75">
      <c r="A42" s="2">
        <v>18</v>
      </c>
      <c r="B42" s="2">
        <v>1</v>
      </c>
      <c r="C42" s="2">
        <v>41</v>
      </c>
      <c r="D42" s="2"/>
      <c r="E42" s="2" t="s">
        <v>65</v>
      </c>
      <c r="F42" s="2" t="s">
        <v>66</v>
      </c>
      <c r="G42" s="2" t="str">
        <f>'1.Смета.и.Акт'!C74</f>
        <v>Песок природный для строительных работ средний</v>
      </c>
      <c r="H42" s="2" t="s">
        <v>68</v>
      </c>
      <c r="I42" s="2">
        <f>I40*J42</f>
        <v>17.38</v>
      </c>
      <c r="J42" s="2">
        <v>109.99999999999999</v>
      </c>
      <c r="K42" s="2"/>
      <c r="L42" s="2"/>
      <c r="M42" s="2"/>
      <c r="N42" s="2"/>
      <c r="O42" s="2">
        <f t="shared" si="15"/>
        <v>873</v>
      </c>
      <c r="P42" s="2">
        <f t="shared" si="16"/>
        <v>873</v>
      </c>
      <c r="Q42" s="2">
        <f t="shared" si="17"/>
        <v>0</v>
      </c>
      <c r="R42" s="2">
        <f t="shared" si="18"/>
        <v>0</v>
      </c>
      <c r="S42" s="2">
        <f t="shared" si="19"/>
        <v>0</v>
      </c>
      <c r="T42" s="2">
        <f t="shared" si="20"/>
        <v>0</v>
      </c>
      <c r="U42" s="2">
        <f t="shared" si="21"/>
        <v>0</v>
      </c>
      <c r="V42" s="2">
        <f t="shared" si="22"/>
        <v>0</v>
      </c>
      <c r="W42" s="2">
        <f t="shared" si="23"/>
        <v>272</v>
      </c>
      <c r="X42" s="2">
        <f t="shared" si="24"/>
        <v>0</v>
      </c>
      <c r="Y42" s="2">
        <f t="shared" si="25"/>
        <v>0</v>
      </c>
      <c r="Z42" s="2"/>
      <c r="AA42" s="2">
        <v>31892590</v>
      </c>
      <c r="AB42" s="2">
        <f t="shared" si="45"/>
        <v>50.24</v>
      </c>
      <c r="AC42" s="2">
        <f>'1.Смета.и.Акт'!F74</f>
        <v>50.24</v>
      </c>
      <c r="AD42" s="2">
        <f t="shared" si="50"/>
        <v>0</v>
      </c>
      <c r="AE42" s="2">
        <f t="shared" si="51"/>
        <v>0</v>
      </c>
      <c r="AF42" s="2">
        <f t="shared" si="52"/>
        <v>0</v>
      </c>
      <c r="AG42" s="2">
        <f t="shared" si="27"/>
        <v>0</v>
      </c>
      <c r="AH42" s="2">
        <f t="shared" si="48"/>
        <v>0</v>
      </c>
      <c r="AI42" s="2">
        <f t="shared" si="49"/>
        <v>0</v>
      </c>
      <c r="AJ42" s="2">
        <f t="shared" si="28"/>
        <v>15.66</v>
      </c>
      <c r="AK42" s="2">
        <v>50.24</v>
      </c>
      <c r="AL42" s="2">
        <v>50.24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15.66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tr">
        <f>'1.Смета.и.Акт'!B74</f>
        <v>408-0122 ТССЦ-57 (ред.2014)</v>
      </c>
      <c r="BK42" s="2"/>
      <c r="BL42" s="2"/>
      <c r="BM42" s="2">
        <v>500001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>IF('1.Смета.и.Акт'!F74=AC42+AD42+AF42,P42+Q42+S42,I42*AB42)</f>
        <v>873</v>
      </c>
      <c r="CQ42" s="2">
        <f t="shared" si="29"/>
        <v>50.24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15.66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68</v>
      </c>
      <c r="DW42" s="2" t="str">
        <f>'1.Смета.и.Акт'!D74</f>
        <v>м3</v>
      </c>
      <c r="DX42" s="2">
        <v>1</v>
      </c>
      <c r="DY42" s="2"/>
      <c r="DZ42" s="2"/>
      <c r="EA42" s="2"/>
      <c r="EB42" s="2"/>
      <c r="EC42" s="2"/>
      <c r="ED42" s="2"/>
      <c r="EE42" s="2">
        <v>27364798</v>
      </c>
      <c r="EF42" s="2">
        <v>20</v>
      </c>
      <c r="EG42" s="2" t="s">
        <v>57</v>
      </c>
      <c r="EH42" s="2">
        <v>0</v>
      </c>
      <c r="EI42" s="2" t="s">
        <v>3</v>
      </c>
      <c r="EJ42" s="2">
        <v>1</v>
      </c>
      <c r="EK42" s="2">
        <v>500001</v>
      </c>
      <c r="EL42" s="2" t="s">
        <v>58</v>
      </c>
      <c r="EM42" s="2" t="s">
        <v>59</v>
      </c>
      <c r="EN42" s="2"/>
      <c r="EO42" s="2" t="s">
        <v>3</v>
      </c>
      <c r="EP42" s="2"/>
      <c r="EQ42" s="2">
        <v>0</v>
      </c>
      <c r="ER42" s="2">
        <v>50.24</v>
      </c>
      <c r="ES42" s="2">
        <v>50.24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3</v>
      </c>
      <c r="GB42" s="2"/>
      <c r="GC42" s="2"/>
      <c r="GD42" s="2">
        <v>0</v>
      </c>
      <c r="GE42" s="2"/>
      <c r="GF42" s="2">
        <v>1352512253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873</v>
      </c>
      <c r="GN42" s="2">
        <f t="shared" si="42"/>
        <v>873</v>
      </c>
      <c r="GO42" s="2">
        <f t="shared" si="43"/>
        <v>0</v>
      </c>
      <c r="GP42" s="2">
        <f t="shared" si="44"/>
        <v>0</v>
      </c>
      <c r="GQ42" s="2" t="s">
        <v>586</v>
      </c>
      <c r="GR42" s="2">
        <v>0</v>
      </c>
      <c r="GS42" s="2">
        <v>17.38</v>
      </c>
      <c r="GT42" s="2">
        <v>0</v>
      </c>
      <c r="GU42" s="2">
        <v>1</v>
      </c>
      <c r="GV42" s="2">
        <v>0</v>
      </c>
      <c r="GW42" s="2">
        <v>0</v>
      </c>
      <c r="GX42" s="2"/>
      <c r="GY42" s="2"/>
      <c r="GZ42" s="2"/>
      <c r="HA42" s="2"/>
      <c r="HB42" s="2" t="str">
        <f>LEFT(Source!F42,17)</f>
        <v>408-0122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05" ht="12.75">
      <c r="A43">
        <v>18</v>
      </c>
      <c r="B43">
        <v>1</v>
      </c>
      <c r="C43">
        <v>49</v>
      </c>
      <c r="E43" t="s">
        <v>65</v>
      </c>
      <c r="F43" t="s">
        <v>66</v>
      </c>
      <c r="G43" t="s">
        <v>67</v>
      </c>
      <c r="H43" t="s">
        <v>68</v>
      </c>
      <c r="I43">
        <f>I41*J43</f>
        <v>17.38</v>
      </c>
      <c r="J43">
        <v>109.99999999999999</v>
      </c>
      <c r="O43">
        <f t="shared" si="15"/>
        <v>5667</v>
      </c>
      <c r="P43">
        <f t="shared" si="16"/>
        <v>5667</v>
      </c>
      <c r="Q43">
        <f t="shared" si="17"/>
        <v>0</v>
      </c>
      <c r="R43">
        <f t="shared" si="18"/>
        <v>0</v>
      </c>
      <c r="S43">
        <f t="shared" si="19"/>
        <v>0</v>
      </c>
      <c r="T43">
        <f t="shared" si="20"/>
        <v>0</v>
      </c>
      <c r="U43">
        <f t="shared" si="21"/>
        <v>0</v>
      </c>
      <c r="V43">
        <f t="shared" si="22"/>
        <v>0</v>
      </c>
      <c r="W43">
        <f t="shared" si="23"/>
        <v>272</v>
      </c>
      <c r="X43">
        <f t="shared" si="24"/>
        <v>0</v>
      </c>
      <c r="Y43">
        <f t="shared" si="25"/>
        <v>0</v>
      </c>
      <c r="AA43">
        <v>31892591</v>
      </c>
      <c r="AB43">
        <f t="shared" si="45"/>
        <v>50.24</v>
      </c>
      <c r="AC43">
        <f t="shared" si="47"/>
        <v>50.24</v>
      </c>
      <c r="AD43">
        <f t="shared" si="50"/>
        <v>0</v>
      </c>
      <c r="AE43">
        <f t="shared" si="51"/>
        <v>0</v>
      </c>
      <c r="AF43">
        <f t="shared" si="52"/>
        <v>0</v>
      </c>
      <c r="AG43">
        <f t="shared" si="27"/>
        <v>0</v>
      </c>
      <c r="AH43">
        <f t="shared" si="48"/>
        <v>0</v>
      </c>
      <c r="AI43">
        <f t="shared" si="49"/>
        <v>0</v>
      </c>
      <c r="AJ43">
        <f t="shared" si="28"/>
        <v>15.66</v>
      </c>
      <c r="AK43">
        <v>50.24</v>
      </c>
      <c r="AL43">
        <v>50.24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15.66</v>
      </c>
      <c r="AT43">
        <v>0</v>
      </c>
      <c r="AU43">
        <v>0</v>
      </c>
      <c r="AV43">
        <v>1</v>
      </c>
      <c r="AW43">
        <v>1</v>
      </c>
      <c r="AZ43">
        <v>6.49</v>
      </c>
      <c r="BA43">
        <v>1</v>
      </c>
      <c r="BB43">
        <v>1</v>
      </c>
      <c r="BC43">
        <v>6.49</v>
      </c>
      <c r="BH43">
        <v>3</v>
      </c>
      <c r="BI43">
        <v>1</v>
      </c>
      <c r="BJ43" t="s">
        <v>69</v>
      </c>
      <c r="BM43">
        <v>500001</v>
      </c>
      <c r="BN43">
        <v>0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0</v>
      </c>
      <c r="CA43">
        <v>0</v>
      </c>
      <c r="CF43">
        <v>0</v>
      </c>
      <c r="CG43">
        <v>0</v>
      </c>
      <c r="CM43">
        <v>0</v>
      </c>
      <c r="CO43">
        <v>0</v>
      </c>
      <c r="CP43">
        <f t="shared" si="46"/>
        <v>5667</v>
      </c>
      <c r="CQ43">
        <f t="shared" si="29"/>
        <v>326.05760000000004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15.66</v>
      </c>
      <c r="CY43">
        <f t="shared" si="37"/>
        <v>0</v>
      </c>
      <c r="CZ43">
        <f t="shared" si="38"/>
        <v>0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68</v>
      </c>
      <c r="DW43" t="s">
        <v>68</v>
      </c>
      <c r="DX43">
        <v>1</v>
      </c>
      <c r="EE43">
        <v>27364798</v>
      </c>
      <c r="EF43">
        <v>20</v>
      </c>
      <c r="EG43" t="s">
        <v>57</v>
      </c>
      <c r="EH43">
        <v>0</v>
      </c>
      <c r="EJ43">
        <v>1</v>
      </c>
      <c r="EK43">
        <v>500001</v>
      </c>
      <c r="EL43" t="s">
        <v>58</v>
      </c>
      <c r="EM43" t="s">
        <v>59</v>
      </c>
      <c r="EQ43">
        <v>0</v>
      </c>
      <c r="ER43">
        <v>50.24</v>
      </c>
      <c r="ES43">
        <v>50.24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D43">
        <v>0</v>
      </c>
      <c r="GF43">
        <v>1352512253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5667</v>
      </c>
      <c r="GN43">
        <f t="shared" si="42"/>
        <v>5667</v>
      </c>
      <c r="GO43">
        <f t="shared" si="43"/>
        <v>0</v>
      </c>
      <c r="GP43">
        <f t="shared" si="44"/>
        <v>0</v>
      </c>
      <c r="GQ43" t="s">
        <v>586</v>
      </c>
      <c r="GR43">
        <v>0</v>
      </c>
      <c r="GS43">
        <v>17.38</v>
      </c>
      <c r="GT43">
        <v>0</v>
      </c>
      <c r="GU43">
        <v>1</v>
      </c>
      <c r="GV43">
        <v>0</v>
      </c>
      <c r="GW43">
        <v>0</v>
      </c>
    </row>
    <row r="44" spans="1:255" ht="12.75">
      <c r="A44" s="2">
        <v>17</v>
      </c>
      <c r="B44" s="2">
        <v>1</v>
      </c>
      <c r="C44" s="2">
        <f>ROW(SmtRes!A62)</f>
        <v>62</v>
      </c>
      <c r="D44" s="2">
        <f>ROW(EtalonRes!A62)</f>
        <v>62</v>
      </c>
      <c r="E44" s="2" t="s">
        <v>70</v>
      </c>
      <c r="F44" s="2" t="s">
        <v>71</v>
      </c>
      <c r="G44" s="2" t="s">
        <v>72</v>
      </c>
      <c r="H44" s="2" t="s">
        <v>73</v>
      </c>
      <c r="I44" s="2">
        <f>'1.Смета.и.Акт'!E75</f>
        <v>0.105</v>
      </c>
      <c r="J44" s="2">
        <v>0</v>
      </c>
      <c r="K44" s="2"/>
      <c r="L44" s="2"/>
      <c r="M44" s="2"/>
      <c r="N44" s="2"/>
      <c r="O44" s="2">
        <f t="shared" si="15"/>
        <v>2805</v>
      </c>
      <c r="P44" s="2">
        <f t="shared" si="16"/>
        <v>2339</v>
      </c>
      <c r="Q44" s="2">
        <f t="shared" si="17"/>
        <v>434</v>
      </c>
      <c r="R44" s="2">
        <f t="shared" si="18"/>
        <v>58</v>
      </c>
      <c r="S44" s="2">
        <f t="shared" si="19"/>
        <v>32</v>
      </c>
      <c r="T44" s="2">
        <f t="shared" si="20"/>
        <v>0</v>
      </c>
      <c r="U44" s="2">
        <f t="shared" si="21"/>
        <v>3.8808</v>
      </c>
      <c r="V44" s="2">
        <f t="shared" si="22"/>
        <v>4.40475</v>
      </c>
      <c r="W44" s="2">
        <f t="shared" si="23"/>
        <v>0</v>
      </c>
      <c r="X44" s="2">
        <f t="shared" si="24"/>
        <v>103</v>
      </c>
      <c r="Y44" s="2">
        <f t="shared" si="25"/>
        <v>64</v>
      </c>
      <c r="Z44" s="2"/>
      <c r="AA44" s="2">
        <v>31892590</v>
      </c>
      <c r="AB44" s="2">
        <f>'1.Смета.и.Акт'!F75</f>
        <v>26711.51</v>
      </c>
      <c r="AC44" s="2">
        <f t="shared" si="47"/>
        <v>22276.2</v>
      </c>
      <c r="AD44" s="2">
        <f>'1.Смета.и.Акт'!H75</f>
        <v>4130.76</v>
      </c>
      <c r="AE44" s="2">
        <f>'1.Смета.и.Акт'!I75</f>
        <v>552.48</v>
      </c>
      <c r="AF44" s="2">
        <f>'1.Смета.и.Акт'!G75</f>
        <v>304.55</v>
      </c>
      <c r="AG44" s="2">
        <f t="shared" si="27"/>
        <v>0</v>
      </c>
      <c r="AH44" s="2">
        <f t="shared" si="48"/>
        <v>36.96</v>
      </c>
      <c r="AI44" s="2">
        <f t="shared" si="49"/>
        <v>41.95</v>
      </c>
      <c r="AJ44" s="2">
        <f t="shared" si="28"/>
        <v>0</v>
      </c>
      <c r="AK44" s="2">
        <v>26711.51</v>
      </c>
      <c r="AL44" s="2">
        <v>22276.2</v>
      </c>
      <c r="AM44" s="2">
        <v>4130.76</v>
      </c>
      <c r="AN44" s="2">
        <v>552.48</v>
      </c>
      <c r="AO44" s="2">
        <v>304.55</v>
      </c>
      <c r="AP44" s="2">
        <v>0</v>
      </c>
      <c r="AQ44" s="2">
        <v>36.96</v>
      </c>
      <c r="AR44" s="2">
        <v>41.95</v>
      </c>
      <c r="AS44" s="2">
        <v>0</v>
      </c>
      <c r="AT44" s="2">
        <f>'1.Смета.и.Акт'!E76</f>
        <v>114</v>
      </c>
      <c r="AU44" s="2">
        <f>'1.Смета.и.Акт'!E77</f>
        <v>71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74</v>
      </c>
      <c r="BK44" s="2"/>
      <c r="BL44" s="2"/>
      <c r="BM44" s="2">
        <v>27001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142</v>
      </c>
      <c r="CA44" s="2">
        <v>95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>IF('1.Смета.и.Акт'!F75=AC44+AD44+AF44,P44+Q44+S44,I44*AB44)</f>
        <v>2805</v>
      </c>
      <c r="CQ44" s="2">
        <f t="shared" si="29"/>
        <v>22276.2</v>
      </c>
      <c r="CR44" s="2">
        <f t="shared" si="30"/>
        <v>4130.76</v>
      </c>
      <c r="CS44" s="2">
        <f t="shared" si="31"/>
        <v>552.48</v>
      </c>
      <c r="CT44" s="2">
        <f t="shared" si="32"/>
        <v>304.55</v>
      </c>
      <c r="CU44" s="2">
        <f t="shared" si="33"/>
        <v>0</v>
      </c>
      <c r="CV44" s="2">
        <f t="shared" si="34"/>
        <v>36.96</v>
      </c>
      <c r="CW44" s="2">
        <f t="shared" si="35"/>
        <v>41.95</v>
      </c>
      <c r="CX44" s="2">
        <f t="shared" si="36"/>
        <v>0</v>
      </c>
      <c r="CY44" s="2">
        <f t="shared" si="37"/>
        <v>102.6</v>
      </c>
      <c r="CZ44" s="2">
        <f t="shared" si="38"/>
        <v>63.9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73</v>
      </c>
      <c r="DW44" s="2" t="str">
        <f>'1.Смета.и.Акт'!D75</f>
        <v>1000 м2 основания</v>
      </c>
      <c r="DX44" s="2">
        <v>1</v>
      </c>
      <c r="DY44" s="2"/>
      <c r="DZ44" s="2"/>
      <c r="EA44" s="2"/>
      <c r="EB44" s="2"/>
      <c r="EC44" s="2"/>
      <c r="ED44" s="2"/>
      <c r="EE44" s="2">
        <v>27364906</v>
      </c>
      <c r="EF44" s="2">
        <v>1</v>
      </c>
      <c r="EG44" s="2" t="s">
        <v>21</v>
      </c>
      <c r="EH44" s="2">
        <v>0</v>
      </c>
      <c r="EI44" s="2" t="s">
        <v>3</v>
      </c>
      <c r="EJ44" s="2">
        <v>1</v>
      </c>
      <c r="EK44" s="2">
        <v>27001</v>
      </c>
      <c r="EL44" s="2" t="s">
        <v>50</v>
      </c>
      <c r="EM44" s="2" t="s">
        <v>51</v>
      </c>
      <c r="EN44" s="2"/>
      <c r="EO44" s="2" t="s">
        <v>3</v>
      </c>
      <c r="EP44" s="2"/>
      <c r="EQ44" s="2">
        <v>131072</v>
      </c>
      <c r="ER44" s="2">
        <v>26711.51</v>
      </c>
      <c r="ES44" s="2">
        <v>22276.2</v>
      </c>
      <c r="ET44" s="2">
        <v>4130.76</v>
      </c>
      <c r="EU44" s="2">
        <v>552.48</v>
      </c>
      <c r="EV44" s="2">
        <v>304.55</v>
      </c>
      <c r="EW44" s="2">
        <v>36.96</v>
      </c>
      <c r="EX44" s="2">
        <v>41.95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 t="s">
        <v>24</v>
      </c>
      <c r="FU44" s="2" t="s">
        <v>25</v>
      </c>
      <c r="FV44" s="2" t="s">
        <v>24</v>
      </c>
      <c r="FW44" s="2" t="s">
        <v>25</v>
      </c>
      <c r="FX44" s="2">
        <v>114</v>
      </c>
      <c r="FY44" s="2">
        <v>71</v>
      </c>
      <c r="FZ44" s="2"/>
      <c r="GA44" s="2" t="s">
        <v>3</v>
      </c>
      <c r="GB44" s="2"/>
      <c r="GC44" s="2"/>
      <c r="GD44" s="2">
        <v>0</v>
      </c>
      <c r="GE44" s="2"/>
      <c r="GF44" s="2">
        <v>-533405601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2972</v>
      </c>
      <c r="GN44" s="2">
        <f t="shared" si="42"/>
        <v>2972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/>
      <c r="GT44" s="2">
        <v>0</v>
      </c>
      <c r="GU44" s="2">
        <v>1</v>
      </c>
      <c r="GV44" s="2">
        <v>0</v>
      </c>
      <c r="GW44" s="2">
        <v>0</v>
      </c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05" ht="12.75">
      <c r="A45">
        <v>17</v>
      </c>
      <c r="B45">
        <v>1</v>
      </c>
      <c r="C45">
        <f>ROW(SmtRes!A74)</f>
        <v>74</v>
      </c>
      <c r="D45">
        <f>ROW(EtalonRes!A74)</f>
        <v>74</v>
      </c>
      <c r="E45" t="s">
        <v>70</v>
      </c>
      <c r="F45" t="s">
        <v>71</v>
      </c>
      <c r="G45" t="s">
        <v>72</v>
      </c>
      <c r="H45" t="s">
        <v>73</v>
      </c>
      <c r="I45">
        <f>'1.Смета.и.Акт'!E75</f>
        <v>0.105</v>
      </c>
      <c r="J45">
        <v>0</v>
      </c>
      <c r="O45">
        <f t="shared" si="15"/>
        <v>18203</v>
      </c>
      <c r="P45">
        <f t="shared" si="16"/>
        <v>15180</v>
      </c>
      <c r="Q45">
        <f t="shared" si="17"/>
        <v>2815</v>
      </c>
      <c r="R45">
        <f t="shared" si="18"/>
        <v>376</v>
      </c>
      <c r="S45">
        <f t="shared" si="19"/>
        <v>208</v>
      </c>
      <c r="T45">
        <f t="shared" si="20"/>
        <v>0</v>
      </c>
      <c r="U45">
        <f t="shared" si="21"/>
        <v>3.8808</v>
      </c>
      <c r="V45">
        <f t="shared" si="22"/>
        <v>4.40475</v>
      </c>
      <c r="W45">
        <f t="shared" si="23"/>
        <v>0</v>
      </c>
      <c r="X45">
        <f t="shared" si="24"/>
        <v>666</v>
      </c>
      <c r="Y45">
        <f t="shared" si="25"/>
        <v>415</v>
      </c>
      <c r="AA45">
        <v>31892591</v>
      </c>
      <c r="AB45">
        <f t="shared" si="45"/>
        <v>26711.51</v>
      </c>
      <c r="AC45">
        <f t="shared" si="47"/>
        <v>22276.2</v>
      </c>
      <c r="AD45">
        <f t="shared" si="50"/>
        <v>4130.76</v>
      </c>
      <c r="AE45">
        <f t="shared" si="51"/>
        <v>552.48</v>
      </c>
      <c r="AF45">
        <f t="shared" si="52"/>
        <v>304.55</v>
      </c>
      <c r="AG45">
        <f t="shared" si="27"/>
        <v>0</v>
      </c>
      <c r="AH45">
        <f t="shared" si="48"/>
        <v>36.96</v>
      </c>
      <c r="AI45">
        <f t="shared" si="49"/>
        <v>41.95</v>
      </c>
      <c r="AJ45">
        <f t="shared" si="28"/>
        <v>0</v>
      </c>
      <c r="AK45">
        <v>26711.51</v>
      </c>
      <c r="AL45">
        <v>22276.2</v>
      </c>
      <c r="AM45">
        <v>4130.76</v>
      </c>
      <c r="AN45">
        <v>552.48</v>
      </c>
      <c r="AO45">
        <v>304.55</v>
      </c>
      <c r="AP45">
        <v>0</v>
      </c>
      <c r="AQ45">
        <v>36.96</v>
      </c>
      <c r="AR45">
        <v>41.95</v>
      </c>
      <c r="AS45">
        <v>0</v>
      </c>
      <c r="AT45">
        <v>114</v>
      </c>
      <c r="AU45">
        <v>71</v>
      </c>
      <c r="AV45">
        <v>1</v>
      </c>
      <c r="AW45">
        <v>1</v>
      </c>
      <c r="AZ45">
        <v>6.49</v>
      </c>
      <c r="BA45">
        <v>6.49</v>
      </c>
      <c r="BB45">
        <v>6.49</v>
      </c>
      <c r="BC45">
        <v>6.49</v>
      </c>
      <c r="BH45">
        <v>0</v>
      </c>
      <c r="BI45">
        <v>1</v>
      </c>
      <c r="BJ45" t="s">
        <v>74</v>
      </c>
      <c r="BM45">
        <v>27001</v>
      </c>
      <c r="BN45">
        <v>0</v>
      </c>
      <c r="BP45">
        <v>0</v>
      </c>
      <c r="BQ45">
        <v>1</v>
      </c>
      <c r="BR45">
        <v>0</v>
      </c>
      <c r="BS45">
        <v>6.49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142</v>
      </c>
      <c r="CA45">
        <v>95</v>
      </c>
      <c r="CF45">
        <v>0</v>
      </c>
      <c r="CG45">
        <v>0</v>
      </c>
      <c r="CM45">
        <v>0</v>
      </c>
      <c r="CO45">
        <v>0</v>
      </c>
      <c r="CP45">
        <f t="shared" si="46"/>
        <v>18203</v>
      </c>
      <c r="CQ45">
        <f t="shared" si="29"/>
        <v>144572.538</v>
      </c>
      <c r="CR45">
        <f t="shared" si="30"/>
        <v>26808.632400000002</v>
      </c>
      <c r="CS45">
        <f t="shared" si="31"/>
        <v>3585.5952</v>
      </c>
      <c r="CT45">
        <f t="shared" si="32"/>
        <v>1976.5295</v>
      </c>
      <c r="CU45">
        <f t="shared" si="33"/>
        <v>0</v>
      </c>
      <c r="CV45">
        <f t="shared" si="34"/>
        <v>36.96</v>
      </c>
      <c r="CW45">
        <f t="shared" si="35"/>
        <v>41.95</v>
      </c>
      <c r="CX45">
        <f t="shared" si="36"/>
        <v>0</v>
      </c>
      <c r="CY45">
        <f t="shared" si="37"/>
        <v>665.76</v>
      </c>
      <c r="CZ45">
        <f t="shared" si="38"/>
        <v>414.64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73</v>
      </c>
      <c r="DW45" t="s">
        <v>73</v>
      </c>
      <c r="DX45">
        <v>1</v>
      </c>
      <c r="EE45">
        <v>27364906</v>
      </c>
      <c r="EF45">
        <v>1</v>
      </c>
      <c r="EG45" t="s">
        <v>21</v>
      </c>
      <c r="EH45">
        <v>0</v>
      </c>
      <c r="EJ45">
        <v>1</v>
      </c>
      <c r="EK45">
        <v>27001</v>
      </c>
      <c r="EL45" t="s">
        <v>50</v>
      </c>
      <c r="EM45" t="s">
        <v>51</v>
      </c>
      <c r="EQ45">
        <v>131072</v>
      </c>
      <c r="ER45">
        <v>26711.51</v>
      </c>
      <c r="ES45">
        <v>22276.2</v>
      </c>
      <c r="ET45">
        <v>4130.76</v>
      </c>
      <c r="EU45">
        <v>552.48</v>
      </c>
      <c r="EV45">
        <v>304.55</v>
      </c>
      <c r="EW45">
        <v>36.96</v>
      </c>
      <c r="EX45">
        <v>41.95</v>
      </c>
      <c r="EY45">
        <v>0</v>
      </c>
      <c r="FQ45">
        <v>0</v>
      </c>
      <c r="FR45">
        <f t="shared" si="39"/>
        <v>0</v>
      </c>
      <c r="FS45">
        <v>0</v>
      </c>
      <c r="FT45" t="s">
        <v>24</v>
      </c>
      <c r="FU45" t="s">
        <v>25</v>
      </c>
      <c r="FV45" t="s">
        <v>24</v>
      </c>
      <c r="FW45" t="s">
        <v>25</v>
      </c>
      <c r="FX45">
        <v>114</v>
      </c>
      <c r="FY45">
        <v>71</v>
      </c>
      <c r="GD45">
        <v>0</v>
      </c>
      <c r="GF45">
        <v>-533405601</v>
      </c>
      <c r="GG45">
        <v>1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19284</v>
      </c>
      <c r="GN45">
        <f t="shared" si="42"/>
        <v>19284</v>
      </c>
      <c r="GO45">
        <f t="shared" si="43"/>
        <v>0</v>
      </c>
      <c r="GP45">
        <f t="shared" si="44"/>
        <v>0</v>
      </c>
      <c r="GR45">
        <v>0</v>
      </c>
      <c r="GT45">
        <v>0</v>
      </c>
      <c r="GU45">
        <v>1</v>
      </c>
      <c r="GV45">
        <v>0</v>
      </c>
      <c r="GW45">
        <v>0</v>
      </c>
    </row>
    <row r="46" spans="1:255" ht="12.75">
      <c r="A46" s="2">
        <v>17</v>
      </c>
      <c r="B46" s="2">
        <v>1</v>
      </c>
      <c r="C46" s="2">
        <f>ROW(SmtRes!A78)</f>
        <v>78</v>
      </c>
      <c r="D46" s="2">
        <f>ROW(EtalonRes!A77)</f>
        <v>77</v>
      </c>
      <c r="E46" s="2" t="s">
        <v>75</v>
      </c>
      <c r="F46" s="2" t="s">
        <v>76</v>
      </c>
      <c r="G46" s="2" t="s">
        <v>77</v>
      </c>
      <c r="H46" s="2" t="s">
        <v>78</v>
      </c>
      <c r="I46" s="2">
        <f>'1.Смета.и.Акт'!E78</f>
        <v>0.084</v>
      </c>
      <c r="J46" s="2">
        <v>0</v>
      </c>
      <c r="K46" s="2"/>
      <c r="L46" s="2"/>
      <c r="M46" s="2"/>
      <c r="N46" s="2"/>
      <c r="O46" s="2">
        <f t="shared" si="15"/>
        <v>132</v>
      </c>
      <c r="P46" s="2">
        <f t="shared" si="16"/>
        <v>129</v>
      </c>
      <c r="Q46" s="2">
        <f t="shared" si="17"/>
        <v>3</v>
      </c>
      <c r="R46" s="2">
        <f t="shared" si="18"/>
        <v>1</v>
      </c>
      <c r="S46" s="2">
        <f t="shared" si="19"/>
        <v>0</v>
      </c>
      <c r="T46" s="2">
        <f t="shared" si="20"/>
        <v>0</v>
      </c>
      <c r="U46" s="2">
        <f t="shared" si="21"/>
        <v>0</v>
      </c>
      <c r="V46" s="2">
        <f t="shared" si="22"/>
        <v>0.05544</v>
      </c>
      <c r="W46" s="2">
        <f t="shared" si="23"/>
        <v>0</v>
      </c>
      <c r="X46" s="2">
        <f t="shared" si="24"/>
        <v>1</v>
      </c>
      <c r="Y46" s="2">
        <f t="shared" si="25"/>
        <v>1</v>
      </c>
      <c r="Z46" s="2"/>
      <c r="AA46" s="2">
        <v>31892590</v>
      </c>
      <c r="AB46" s="2">
        <f>'1.Смета.и.Акт'!F78</f>
        <v>1578.5500000000002</v>
      </c>
      <c r="AC46" s="2">
        <f t="shared" si="47"/>
        <v>1541.42</v>
      </c>
      <c r="AD46" s="2">
        <f>'1.Смета.и.Акт'!H78</f>
        <v>37.13</v>
      </c>
      <c r="AE46" s="2">
        <f>'1.Смета.и.Акт'!I78</f>
        <v>7.21</v>
      </c>
      <c r="AF46" s="2">
        <f>'1.Смета.и.Акт'!G78</f>
        <v>0</v>
      </c>
      <c r="AG46" s="2">
        <f t="shared" si="27"/>
        <v>0</v>
      </c>
      <c r="AH46" s="2">
        <f t="shared" si="48"/>
        <v>0</v>
      </c>
      <c r="AI46" s="2">
        <f t="shared" si="49"/>
        <v>0.66</v>
      </c>
      <c r="AJ46" s="2">
        <f t="shared" si="28"/>
        <v>0</v>
      </c>
      <c r="AK46" s="2">
        <v>1578.55</v>
      </c>
      <c r="AL46" s="2">
        <v>1541.42</v>
      </c>
      <c r="AM46" s="2">
        <v>37.13</v>
      </c>
      <c r="AN46" s="2">
        <v>7.21</v>
      </c>
      <c r="AO46" s="2">
        <v>0</v>
      </c>
      <c r="AP46" s="2">
        <v>0</v>
      </c>
      <c r="AQ46" s="2">
        <v>0</v>
      </c>
      <c r="AR46" s="2">
        <v>0.66</v>
      </c>
      <c r="AS46" s="2">
        <v>0</v>
      </c>
      <c r="AT46" s="2">
        <f>'1.Смета.и.Акт'!E79</f>
        <v>114</v>
      </c>
      <c r="AU46" s="2">
        <f>'1.Смета.и.Акт'!E80</f>
        <v>71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27001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142</v>
      </c>
      <c r="CA46" s="2">
        <v>95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>IF('1.Смета.и.Акт'!F78=AC46+AD46+AF46,P46+Q46+S46,I46*AB46)</f>
        <v>132</v>
      </c>
      <c r="CQ46" s="2">
        <f t="shared" si="29"/>
        <v>1541.42</v>
      </c>
      <c r="CR46" s="2">
        <f t="shared" si="30"/>
        <v>37.13</v>
      </c>
      <c r="CS46" s="2">
        <f t="shared" si="31"/>
        <v>7.21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0.66</v>
      </c>
      <c r="CX46" s="2">
        <f t="shared" si="36"/>
        <v>0</v>
      </c>
      <c r="CY46" s="2">
        <f t="shared" si="37"/>
        <v>1.14</v>
      </c>
      <c r="CZ46" s="2">
        <f t="shared" si="38"/>
        <v>0.71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78</v>
      </c>
      <c r="DW46" s="2" t="str">
        <f>'1.Смета.и.Акт'!D78</f>
        <v>1 Т</v>
      </c>
      <c r="DX46" s="2">
        <v>1</v>
      </c>
      <c r="DY46" s="2"/>
      <c r="DZ46" s="2"/>
      <c r="EA46" s="2"/>
      <c r="EB46" s="2"/>
      <c r="EC46" s="2"/>
      <c r="ED46" s="2"/>
      <c r="EE46" s="2">
        <v>27364906</v>
      </c>
      <c r="EF46" s="2">
        <v>1</v>
      </c>
      <c r="EG46" s="2" t="s">
        <v>21</v>
      </c>
      <c r="EH46" s="2">
        <v>0</v>
      </c>
      <c r="EI46" s="2" t="s">
        <v>3</v>
      </c>
      <c r="EJ46" s="2">
        <v>1</v>
      </c>
      <c r="EK46" s="2">
        <v>27001</v>
      </c>
      <c r="EL46" s="2" t="s">
        <v>50</v>
      </c>
      <c r="EM46" s="2" t="s">
        <v>51</v>
      </c>
      <c r="EN46" s="2"/>
      <c r="EO46" s="2" t="s">
        <v>3</v>
      </c>
      <c r="EP46" s="2"/>
      <c r="EQ46" s="2">
        <v>131072</v>
      </c>
      <c r="ER46" s="2">
        <v>1578.55</v>
      </c>
      <c r="ES46" s="2">
        <v>1541.42</v>
      </c>
      <c r="ET46" s="2">
        <v>37.13</v>
      </c>
      <c r="EU46" s="2">
        <v>7.21</v>
      </c>
      <c r="EV46" s="2">
        <v>0</v>
      </c>
      <c r="EW46" s="2">
        <v>0</v>
      </c>
      <c r="EX46" s="2">
        <v>0.66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 t="s">
        <v>24</v>
      </c>
      <c r="FU46" s="2" t="s">
        <v>25</v>
      </c>
      <c r="FV46" s="2" t="s">
        <v>24</v>
      </c>
      <c r="FW46" s="2" t="s">
        <v>25</v>
      </c>
      <c r="FX46" s="2">
        <v>114</v>
      </c>
      <c r="FY46" s="2">
        <v>71</v>
      </c>
      <c r="FZ46" s="2"/>
      <c r="GA46" s="2" t="s">
        <v>3</v>
      </c>
      <c r="GB46" s="2"/>
      <c r="GC46" s="2"/>
      <c r="GD46" s="2">
        <v>0</v>
      </c>
      <c r="GE46" s="2"/>
      <c r="GF46" s="2">
        <v>-296469127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134</v>
      </c>
      <c r="GN46" s="2">
        <f t="shared" si="42"/>
        <v>134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/>
      <c r="GT46" s="2">
        <v>0</v>
      </c>
      <c r="GU46" s="2">
        <v>1</v>
      </c>
      <c r="GV46" s="2">
        <v>0</v>
      </c>
      <c r="GW46" s="2">
        <v>0</v>
      </c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05" ht="12.75">
      <c r="A47">
        <v>17</v>
      </c>
      <c r="B47">
        <v>1</v>
      </c>
      <c r="C47">
        <f>ROW(SmtRes!A82)</f>
        <v>82</v>
      </c>
      <c r="D47">
        <f>ROW(EtalonRes!A80)</f>
        <v>80</v>
      </c>
      <c r="E47" t="s">
        <v>75</v>
      </c>
      <c r="F47" t="s">
        <v>76</v>
      </c>
      <c r="G47" t="s">
        <v>77</v>
      </c>
      <c r="H47" t="s">
        <v>78</v>
      </c>
      <c r="I47">
        <f>'1.Смета.и.Акт'!E78</f>
        <v>0.084</v>
      </c>
      <c r="J47">
        <v>0</v>
      </c>
      <c r="O47">
        <f t="shared" si="15"/>
        <v>860</v>
      </c>
      <c r="P47">
        <f t="shared" si="16"/>
        <v>840</v>
      </c>
      <c r="Q47">
        <f t="shared" si="17"/>
        <v>20</v>
      </c>
      <c r="R47">
        <f t="shared" si="18"/>
        <v>4</v>
      </c>
      <c r="S47">
        <f t="shared" si="19"/>
        <v>0</v>
      </c>
      <c r="T47">
        <f t="shared" si="20"/>
        <v>0</v>
      </c>
      <c r="U47">
        <f t="shared" si="21"/>
        <v>0</v>
      </c>
      <c r="V47">
        <f t="shared" si="22"/>
        <v>0.05544</v>
      </c>
      <c r="W47">
        <f t="shared" si="23"/>
        <v>0</v>
      </c>
      <c r="X47">
        <f t="shared" si="24"/>
        <v>5</v>
      </c>
      <c r="Y47">
        <f t="shared" si="25"/>
        <v>3</v>
      </c>
      <c r="AA47">
        <v>31892591</v>
      </c>
      <c r="AB47">
        <f t="shared" si="45"/>
        <v>1578.55</v>
      </c>
      <c r="AC47">
        <f t="shared" si="47"/>
        <v>1541.42</v>
      </c>
      <c r="AD47">
        <f t="shared" si="50"/>
        <v>37.13</v>
      </c>
      <c r="AE47">
        <f t="shared" si="51"/>
        <v>7.21</v>
      </c>
      <c r="AF47">
        <f t="shared" si="52"/>
        <v>0</v>
      </c>
      <c r="AG47">
        <f t="shared" si="27"/>
        <v>0</v>
      </c>
      <c r="AH47">
        <f t="shared" si="48"/>
        <v>0</v>
      </c>
      <c r="AI47">
        <f t="shared" si="49"/>
        <v>0.66</v>
      </c>
      <c r="AJ47">
        <f t="shared" si="28"/>
        <v>0</v>
      </c>
      <c r="AK47">
        <v>1578.55</v>
      </c>
      <c r="AL47">
        <v>1541.42</v>
      </c>
      <c r="AM47">
        <v>37.13</v>
      </c>
      <c r="AN47">
        <v>7.21</v>
      </c>
      <c r="AO47">
        <v>0</v>
      </c>
      <c r="AP47">
        <v>0</v>
      </c>
      <c r="AQ47">
        <v>0</v>
      </c>
      <c r="AR47">
        <v>0.66</v>
      </c>
      <c r="AS47">
        <v>0</v>
      </c>
      <c r="AT47">
        <v>114</v>
      </c>
      <c r="AU47">
        <v>71</v>
      </c>
      <c r="AV47">
        <v>1</v>
      </c>
      <c r="AW47">
        <v>1</v>
      </c>
      <c r="AZ47">
        <v>6.49</v>
      </c>
      <c r="BA47">
        <v>6.49</v>
      </c>
      <c r="BB47">
        <v>6.49</v>
      </c>
      <c r="BC47">
        <v>6.49</v>
      </c>
      <c r="BH47">
        <v>0</v>
      </c>
      <c r="BI47">
        <v>1</v>
      </c>
      <c r="BJ47" t="s">
        <v>79</v>
      </c>
      <c r="BM47">
        <v>27001</v>
      </c>
      <c r="BN47">
        <v>0</v>
      </c>
      <c r="BP47">
        <v>0</v>
      </c>
      <c r="BQ47">
        <v>1</v>
      </c>
      <c r="BR47">
        <v>0</v>
      </c>
      <c r="BS47">
        <v>6.49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142</v>
      </c>
      <c r="CA47">
        <v>95</v>
      </c>
      <c r="CF47">
        <v>0</v>
      </c>
      <c r="CG47">
        <v>0</v>
      </c>
      <c r="CM47">
        <v>0</v>
      </c>
      <c r="CO47">
        <v>0</v>
      </c>
      <c r="CP47">
        <f t="shared" si="46"/>
        <v>860</v>
      </c>
      <c r="CQ47">
        <f t="shared" si="29"/>
        <v>10003.8158</v>
      </c>
      <c r="CR47">
        <f t="shared" si="30"/>
        <v>240.97370000000004</v>
      </c>
      <c r="CS47">
        <f t="shared" si="31"/>
        <v>46.7929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0.66</v>
      </c>
      <c r="CX47">
        <f t="shared" si="36"/>
        <v>0</v>
      </c>
      <c r="CY47">
        <f t="shared" si="37"/>
        <v>4.56</v>
      </c>
      <c r="CZ47">
        <f t="shared" si="38"/>
        <v>2.84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78</v>
      </c>
      <c r="DW47" t="s">
        <v>78</v>
      </c>
      <c r="DX47">
        <v>1</v>
      </c>
      <c r="EE47">
        <v>27364906</v>
      </c>
      <c r="EF47">
        <v>1</v>
      </c>
      <c r="EG47" t="s">
        <v>21</v>
      </c>
      <c r="EH47">
        <v>0</v>
      </c>
      <c r="EJ47">
        <v>1</v>
      </c>
      <c r="EK47">
        <v>27001</v>
      </c>
      <c r="EL47" t="s">
        <v>50</v>
      </c>
      <c r="EM47" t="s">
        <v>51</v>
      </c>
      <c r="EQ47">
        <v>131072</v>
      </c>
      <c r="ER47">
        <v>1578.55</v>
      </c>
      <c r="ES47">
        <v>1541.42</v>
      </c>
      <c r="ET47">
        <v>37.13</v>
      </c>
      <c r="EU47">
        <v>7.21</v>
      </c>
      <c r="EV47">
        <v>0</v>
      </c>
      <c r="EW47">
        <v>0</v>
      </c>
      <c r="EX47">
        <v>0.66</v>
      </c>
      <c r="EY47">
        <v>0</v>
      </c>
      <c r="FQ47">
        <v>0</v>
      </c>
      <c r="FR47">
        <f t="shared" si="39"/>
        <v>0</v>
      </c>
      <c r="FS47">
        <v>0</v>
      </c>
      <c r="FT47" t="s">
        <v>24</v>
      </c>
      <c r="FU47" t="s">
        <v>25</v>
      </c>
      <c r="FV47" t="s">
        <v>24</v>
      </c>
      <c r="FW47" t="s">
        <v>25</v>
      </c>
      <c r="FX47">
        <v>114</v>
      </c>
      <c r="FY47">
        <v>71</v>
      </c>
      <c r="GD47">
        <v>0</v>
      </c>
      <c r="GF47">
        <v>-296469127</v>
      </c>
      <c r="GG47">
        <v>1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868</v>
      </c>
      <c r="GN47">
        <f t="shared" si="42"/>
        <v>868</v>
      </c>
      <c r="GO47">
        <f t="shared" si="43"/>
        <v>0</v>
      </c>
      <c r="GP47">
        <f t="shared" si="44"/>
        <v>0</v>
      </c>
      <c r="GR47">
        <v>0</v>
      </c>
      <c r="GT47">
        <v>0</v>
      </c>
      <c r="GU47">
        <v>1</v>
      </c>
      <c r="GV47">
        <v>0</v>
      </c>
      <c r="GW47">
        <v>0</v>
      </c>
    </row>
    <row r="48" spans="1:255" ht="12.75">
      <c r="A48" s="2">
        <v>18</v>
      </c>
      <c r="B48" s="2">
        <v>1</v>
      </c>
      <c r="C48" s="2">
        <v>78</v>
      </c>
      <c r="D48" s="2"/>
      <c r="E48" s="2" t="s">
        <v>80</v>
      </c>
      <c r="F48" s="2" t="s">
        <v>81</v>
      </c>
      <c r="G48" s="2" t="str">
        <f>'1.Смета.и.Акт'!C81</f>
        <v>Битумы нефтяные дорожные жидкие, класс МГ, СГ</v>
      </c>
      <c r="H48" s="2" t="s">
        <v>83</v>
      </c>
      <c r="I48" s="2">
        <f>I46*J48</f>
        <v>-0.08652000000000001</v>
      </c>
      <c r="J48" s="2">
        <v>-1.03</v>
      </c>
      <c r="K48" s="2"/>
      <c r="L48" s="2"/>
      <c r="M48" s="2"/>
      <c r="N48" s="2"/>
      <c r="O48" s="2">
        <f t="shared" si="15"/>
        <v>-129</v>
      </c>
      <c r="P48" s="2">
        <f t="shared" si="16"/>
        <v>-129</v>
      </c>
      <c r="Q48" s="2">
        <f t="shared" si="17"/>
        <v>0</v>
      </c>
      <c r="R48" s="2">
        <f t="shared" si="18"/>
        <v>0</v>
      </c>
      <c r="S48" s="2">
        <f t="shared" si="19"/>
        <v>0</v>
      </c>
      <c r="T48" s="2">
        <f t="shared" si="20"/>
        <v>0</v>
      </c>
      <c r="U48" s="2">
        <f t="shared" si="21"/>
        <v>0</v>
      </c>
      <c r="V48" s="2">
        <f t="shared" si="22"/>
        <v>0</v>
      </c>
      <c r="W48" s="2">
        <f t="shared" si="23"/>
        <v>0</v>
      </c>
      <c r="X48" s="2">
        <f t="shared" si="24"/>
        <v>0</v>
      </c>
      <c r="Y48" s="2">
        <f t="shared" si="25"/>
        <v>0</v>
      </c>
      <c r="Z48" s="2"/>
      <c r="AA48" s="2">
        <v>31892590</v>
      </c>
      <c r="AB48" s="2">
        <f t="shared" si="45"/>
        <v>1496.52</v>
      </c>
      <c r="AC48" s="2">
        <f>'1.Смета.и.Акт'!F81</f>
        <v>1496.52</v>
      </c>
      <c r="AD48" s="2">
        <f t="shared" si="50"/>
        <v>0</v>
      </c>
      <c r="AE48" s="2">
        <f t="shared" si="51"/>
        <v>0</v>
      </c>
      <c r="AF48" s="2">
        <f t="shared" si="52"/>
        <v>0</v>
      </c>
      <c r="AG48" s="2">
        <f t="shared" si="27"/>
        <v>0</v>
      </c>
      <c r="AH48" s="2">
        <f t="shared" si="48"/>
        <v>0</v>
      </c>
      <c r="AI48" s="2">
        <f t="shared" si="49"/>
        <v>0</v>
      </c>
      <c r="AJ48" s="2">
        <f t="shared" si="28"/>
        <v>0</v>
      </c>
      <c r="AK48" s="2">
        <v>1496.52</v>
      </c>
      <c r="AL48" s="2">
        <v>1496.52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tr">
        <f>'1.Смета.и.Акт'!B81</f>
        <v>101-1561 ТССЦ-57 (ред.2014)</v>
      </c>
      <c r="BK48" s="2"/>
      <c r="BL48" s="2"/>
      <c r="BM48" s="2">
        <v>500001</v>
      </c>
      <c r="BN48" s="2">
        <v>0</v>
      </c>
      <c r="BO48" s="2" t="s">
        <v>3</v>
      </c>
      <c r="BP48" s="2">
        <v>0</v>
      </c>
      <c r="BQ48" s="2">
        <v>20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>IF('1.Смета.и.Акт'!F81=AC48+AD48+AF48,P48+Q48+S48,I48*AB48)</f>
        <v>-129</v>
      </c>
      <c r="CQ48" s="2">
        <f t="shared" si="29"/>
        <v>1496.52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83</v>
      </c>
      <c r="DW48" s="2" t="str">
        <f>'1.Смета.и.Акт'!D81</f>
        <v>т</v>
      </c>
      <c r="DX48" s="2">
        <v>1000</v>
      </c>
      <c r="DY48" s="2"/>
      <c r="DZ48" s="2"/>
      <c r="EA48" s="2"/>
      <c r="EB48" s="2"/>
      <c r="EC48" s="2"/>
      <c r="ED48" s="2"/>
      <c r="EE48" s="2">
        <v>27364798</v>
      </c>
      <c r="EF48" s="2">
        <v>20</v>
      </c>
      <c r="EG48" s="2" t="s">
        <v>57</v>
      </c>
      <c r="EH48" s="2">
        <v>0</v>
      </c>
      <c r="EI48" s="2" t="s">
        <v>3</v>
      </c>
      <c r="EJ48" s="2">
        <v>1</v>
      </c>
      <c r="EK48" s="2">
        <v>500001</v>
      </c>
      <c r="EL48" s="2" t="s">
        <v>58</v>
      </c>
      <c r="EM48" s="2" t="s">
        <v>59</v>
      </c>
      <c r="EN48" s="2"/>
      <c r="EO48" s="2" t="s">
        <v>3</v>
      </c>
      <c r="EP48" s="2"/>
      <c r="EQ48" s="2">
        <v>0</v>
      </c>
      <c r="ER48" s="2">
        <v>1496.52</v>
      </c>
      <c r="ES48" s="2">
        <v>1496.52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3</v>
      </c>
      <c r="GB48" s="2"/>
      <c r="GC48" s="2"/>
      <c r="GD48" s="2">
        <v>0</v>
      </c>
      <c r="GE48" s="2"/>
      <c r="GF48" s="2">
        <v>804858127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-129</v>
      </c>
      <c r="GN48" s="2">
        <f t="shared" si="42"/>
        <v>-129</v>
      </c>
      <c r="GO48" s="2">
        <f t="shared" si="43"/>
        <v>0</v>
      </c>
      <c r="GP48" s="2">
        <f t="shared" si="44"/>
        <v>0</v>
      </c>
      <c r="GQ48" s="2" t="s">
        <v>587</v>
      </c>
      <c r="GR48" s="2">
        <v>0</v>
      </c>
      <c r="GS48" s="2">
        <v>-0.08652000000000001</v>
      </c>
      <c r="GT48" s="2">
        <v>0</v>
      </c>
      <c r="GU48" s="2">
        <v>1</v>
      </c>
      <c r="GV48" s="2">
        <v>0</v>
      </c>
      <c r="GW48" s="2">
        <v>0</v>
      </c>
      <c r="GX48" s="2"/>
      <c r="GY48" s="2"/>
      <c r="GZ48" s="2"/>
      <c r="HA48" s="2"/>
      <c r="HB48" s="2" t="str">
        <f>LEFT(Source!F48,17)</f>
        <v>101-1561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05" ht="12.75">
      <c r="A49">
        <v>18</v>
      </c>
      <c r="B49">
        <v>1</v>
      </c>
      <c r="C49">
        <v>82</v>
      </c>
      <c r="E49" t="s">
        <v>80</v>
      </c>
      <c r="F49" t="s">
        <v>81</v>
      </c>
      <c r="G49" t="s">
        <v>82</v>
      </c>
      <c r="H49" t="s">
        <v>83</v>
      </c>
      <c r="I49">
        <f>I47*J49</f>
        <v>-0.08652000000000001</v>
      </c>
      <c r="J49">
        <v>-1.03</v>
      </c>
      <c r="O49">
        <f t="shared" si="15"/>
        <v>-840</v>
      </c>
      <c r="P49">
        <f t="shared" si="16"/>
        <v>-840</v>
      </c>
      <c r="Q49">
        <f t="shared" si="17"/>
        <v>0</v>
      </c>
      <c r="R49">
        <f t="shared" si="18"/>
        <v>0</v>
      </c>
      <c r="S49">
        <f t="shared" si="19"/>
        <v>0</v>
      </c>
      <c r="T49">
        <f t="shared" si="20"/>
        <v>0</v>
      </c>
      <c r="U49">
        <f t="shared" si="21"/>
        <v>0</v>
      </c>
      <c r="V49">
        <f t="shared" si="22"/>
        <v>0</v>
      </c>
      <c r="W49">
        <f t="shared" si="23"/>
        <v>0</v>
      </c>
      <c r="X49">
        <f t="shared" si="24"/>
        <v>0</v>
      </c>
      <c r="Y49">
        <f t="shared" si="25"/>
        <v>0</v>
      </c>
      <c r="AA49">
        <v>31892591</v>
      </c>
      <c r="AB49">
        <f t="shared" si="45"/>
        <v>1496.52</v>
      </c>
      <c r="AC49">
        <f t="shared" si="47"/>
        <v>1496.52</v>
      </c>
      <c r="AD49">
        <f t="shared" si="50"/>
        <v>0</v>
      </c>
      <c r="AE49">
        <f t="shared" si="51"/>
        <v>0</v>
      </c>
      <c r="AF49">
        <f t="shared" si="52"/>
        <v>0</v>
      </c>
      <c r="AG49">
        <f t="shared" si="27"/>
        <v>0</v>
      </c>
      <c r="AH49">
        <f t="shared" si="48"/>
        <v>0</v>
      </c>
      <c r="AI49">
        <f t="shared" si="49"/>
        <v>0</v>
      </c>
      <c r="AJ49">
        <f t="shared" si="28"/>
        <v>0</v>
      </c>
      <c r="AK49">
        <v>1496.52</v>
      </c>
      <c r="AL49">
        <v>1496.52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6.49</v>
      </c>
      <c r="BA49">
        <v>1</v>
      </c>
      <c r="BB49">
        <v>1</v>
      </c>
      <c r="BC49">
        <v>6.49</v>
      </c>
      <c r="BH49">
        <v>3</v>
      </c>
      <c r="BI49">
        <v>1</v>
      </c>
      <c r="BJ49" t="s">
        <v>84</v>
      </c>
      <c r="BM49">
        <v>500001</v>
      </c>
      <c r="BN49">
        <v>0</v>
      </c>
      <c r="BP49">
        <v>0</v>
      </c>
      <c r="BQ49">
        <v>20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0</v>
      </c>
      <c r="CA49">
        <v>0</v>
      </c>
      <c r="CF49">
        <v>0</v>
      </c>
      <c r="CG49">
        <v>0</v>
      </c>
      <c r="CM49">
        <v>0</v>
      </c>
      <c r="CO49">
        <v>0</v>
      </c>
      <c r="CP49">
        <f t="shared" si="46"/>
        <v>-840</v>
      </c>
      <c r="CQ49">
        <f t="shared" si="29"/>
        <v>9712.4148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83</v>
      </c>
      <c r="DW49" t="s">
        <v>83</v>
      </c>
      <c r="DX49">
        <v>1000</v>
      </c>
      <c r="EE49">
        <v>27364798</v>
      </c>
      <c r="EF49">
        <v>20</v>
      </c>
      <c r="EG49" t="s">
        <v>57</v>
      </c>
      <c r="EH49">
        <v>0</v>
      </c>
      <c r="EJ49">
        <v>1</v>
      </c>
      <c r="EK49">
        <v>500001</v>
      </c>
      <c r="EL49" t="s">
        <v>58</v>
      </c>
      <c r="EM49" t="s">
        <v>59</v>
      </c>
      <c r="EQ49">
        <v>0</v>
      </c>
      <c r="ER49">
        <v>1496.52</v>
      </c>
      <c r="ES49">
        <v>1496.52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D49">
        <v>0</v>
      </c>
      <c r="GF49">
        <v>804858127</v>
      </c>
      <c r="GG49">
        <v>1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-840</v>
      </c>
      <c r="GN49">
        <f t="shared" si="42"/>
        <v>-840</v>
      </c>
      <c r="GO49">
        <f t="shared" si="43"/>
        <v>0</v>
      </c>
      <c r="GP49">
        <f t="shared" si="44"/>
        <v>0</v>
      </c>
      <c r="GQ49" t="s">
        <v>587</v>
      </c>
      <c r="GR49">
        <v>0</v>
      </c>
      <c r="GS49">
        <v>-0.08652000000000001</v>
      </c>
      <c r="GT49">
        <v>0</v>
      </c>
      <c r="GU49">
        <v>1</v>
      </c>
      <c r="GV49">
        <v>0</v>
      </c>
      <c r="GW49">
        <v>0</v>
      </c>
    </row>
    <row r="50" spans="1:255" ht="12.75">
      <c r="A50" s="2">
        <v>18</v>
      </c>
      <c r="B50" s="2">
        <v>1</v>
      </c>
      <c r="C50" s="2">
        <v>77</v>
      </c>
      <c r="D50" s="2"/>
      <c r="E50" s="2" t="s">
        <v>85</v>
      </c>
      <c r="F50" s="2" t="s">
        <v>86</v>
      </c>
      <c r="G50" s="2" t="str">
        <f>'1.Смета.и.Акт'!C82</f>
        <v>Битумы нефтяные дорожные марки БНД-60/90, БНД 90/130</v>
      </c>
      <c r="H50" s="2" t="s">
        <v>83</v>
      </c>
      <c r="I50" s="2">
        <f>I46*J50</f>
        <v>0.08652000000000001</v>
      </c>
      <c r="J50" s="2">
        <v>1.03</v>
      </c>
      <c r="K50" s="2"/>
      <c r="L50" s="2"/>
      <c r="M50" s="2"/>
      <c r="N50" s="2"/>
      <c r="O50" s="2">
        <f t="shared" si="15"/>
        <v>147</v>
      </c>
      <c r="P50" s="2">
        <f t="shared" si="16"/>
        <v>147</v>
      </c>
      <c r="Q50" s="2">
        <f t="shared" si="17"/>
        <v>0</v>
      </c>
      <c r="R50" s="2">
        <f t="shared" si="18"/>
        <v>0</v>
      </c>
      <c r="S50" s="2">
        <f t="shared" si="19"/>
        <v>0</v>
      </c>
      <c r="T50" s="2">
        <f t="shared" si="20"/>
        <v>0</v>
      </c>
      <c r="U50" s="2">
        <f t="shared" si="21"/>
        <v>0</v>
      </c>
      <c r="V50" s="2">
        <f t="shared" si="22"/>
        <v>0</v>
      </c>
      <c r="W50" s="2">
        <f t="shared" si="23"/>
        <v>2</v>
      </c>
      <c r="X50" s="2">
        <f t="shared" si="24"/>
        <v>0</v>
      </c>
      <c r="Y50" s="2">
        <f t="shared" si="25"/>
        <v>0</v>
      </c>
      <c r="Z50" s="2"/>
      <c r="AA50" s="2">
        <v>31892590</v>
      </c>
      <c r="AB50" s="2">
        <f t="shared" si="45"/>
        <v>1700.14</v>
      </c>
      <c r="AC50" s="2">
        <f>'1.Смета.и.Акт'!F82</f>
        <v>1700.14</v>
      </c>
      <c r="AD50" s="2">
        <f t="shared" si="50"/>
        <v>0</v>
      </c>
      <c r="AE50" s="2">
        <f t="shared" si="51"/>
        <v>0</v>
      </c>
      <c r="AF50" s="2">
        <f t="shared" si="52"/>
        <v>0</v>
      </c>
      <c r="AG50" s="2">
        <f t="shared" si="27"/>
        <v>0</v>
      </c>
      <c r="AH50" s="2">
        <f t="shared" si="48"/>
        <v>0</v>
      </c>
      <c r="AI50" s="2">
        <f t="shared" si="49"/>
        <v>0</v>
      </c>
      <c r="AJ50" s="2">
        <f t="shared" si="28"/>
        <v>25.59</v>
      </c>
      <c r="AK50" s="2">
        <v>1700.14</v>
      </c>
      <c r="AL50" s="2">
        <v>1700.14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25.59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tr">
        <f>'1.Смета.и.Акт'!B82</f>
        <v>101-1556 ТССЦ-57 (ред.2014)</v>
      </c>
      <c r="BK50" s="2"/>
      <c r="BL50" s="2"/>
      <c r="BM50" s="2">
        <v>500001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>IF('1.Смета.и.Акт'!F82=AC50+AD50+AF50,P50+Q50+S50,I50*AB50)</f>
        <v>147</v>
      </c>
      <c r="CQ50" s="2">
        <f t="shared" si="29"/>
        <v>1700.14</v>
      </c>
      <c r="CR50" s="2">
        <f t="shared" si="30"/>
        <v>0</v>
      </c>
      <c r="CS50" s="2">
        <f t="shared" si="31"/>
        <v>0</v>
      </c>
      <c r="CT50" s="2">
        <f t="shared" si="32"/>
        <v>0</v>
      </c>
      <c r="CU50" s="2">
        <f t="shared" si="33"/>
        <v>0</v>
      </c>
      <c r="CV50" s="2">
        <f t="shared" si="34"/>
        <v>0</v>
      </c>
      <c r="CW50" s="2">
        <f t="shared" si="35"/>
        <v>0</v>
      </c>
      <c r="CX50" s="2">
        <f t="shared" si="36"/>
        <v>25.59</v>
      </c>
      <c r="CY50" s="2">
        <f t="shared" si="37"/>
        <v>0</v>
      </c>
      <c r="CZ50" s="2">
        <f t="shared" si="38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83</v>
      </c>
      <c r="DW50" s="2" t="str">
        <f>'1.Смета.и.Акт'!D82</f>
        <v>т</v>
      </c>
      <c r="DX50" s="2">
        <v>1000</v>
      </c>
      <c r="DY50" s="2"/>
      <c r="DZ50" s="2"/>
      <c r="EA50" s="2"/>
      <c r="EB50" s="2"/>
      <c r="EC50" s="2"/>
      <c r="ED50" s="2"/>
      <c r="EE50" s="2">
        <v>27364798</v>
      </c>
      <c r="EF50" s="2">
        <v>20</v>
      </c>
      <c r="EG50" s="2" t="s">
        <v>57</v>
      </c>
      <c r="EH50" s="2">
        <v>0</v>
      </c>
      <c r="EI50" s="2" t="s">
        <v>3</v>
      </c>
      <c r="EJ50" s="2">
        <v>1</v>
      </c>
      <c r="EK50" s="2">
        <v>500001</v>
      </c>
      <c r="EL50" s="2" t="s">
        <v>58</v>
      </c>
      <c r="EM50" s="2" t="s">
        <v>59</v>
      </c>
      <c r="EN50" s="2"/>
      <c r="EO50" s="2" t="s">
        <v>3</v>
      </c>
      <c r="EP50" s="2"/>
      <c r="EQ50" s="2">
        <v>0</v>
      </c>
      <c r="ER50" s="2">
        <v>1700.14</v>
      </c>
      <c r="ES50" s="2">
        <v>1700.14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3</v>
      </c>
      <c r="GB50" s="2"/>
      <c r="GC50" s="2"/>
      <c r="GD50" s="2">
        <v>0</v>
      </c>
      <c r="GE50" s="2"/>
      <c r="GF50" s="2">
        <v>-1634898873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147</v>
      </c>
      <c r="GN50" s="2">
        <f t="shared" si="42"/>
        <v>147</v>
      </c>
      <c r="GO50" s="2">
        <f t="shared" si="43"/>
        <v>0</v>
      </c>
      <c r="GP50" s="2">
        <f t="shared" si="44"/>
        <v>0</v>
      </c>
      <c r="GQ50" s="2" t="s">
        <v>588</v>
      </c>
      <c r="GR50" s="2">
        <v>0</v>
      </c>
      <c r="GS50" s="2">
        <v>0.08652000000000001</v>
      </c>
      <c r="GT50" s="2">
        <v>0</v>
      </c>
      <c r="GU50" s="2">
        <v>1</v>
      </c>
      <c r="GV50" s="2">
        <v>0</v>
      </c>
      <c r="GW50" s="2">
        <v>0</v>
      </c>
      <c r="GX50" s="2"/>
      <c r="GY50" s="2"/>
      <c r="GZ50" s="2"/>
      <c r="HA50" s="2"/>
      <c r="HB50" s="2" t="str">
        <f>LEFT(Source!F50,17)</f>
        <v>101-1556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05" ht="12.75">
      <c r="A51">
        <v>18</v>
      </c>
      <c r="B51">
        <v>1</v>
      </c>
      <c r="C51">
        <v>81</v>
      </c>
      <c r="E51" t="s">
        <v>85</v>
      </c>
      <c r="F51" t="s">
        <v>86</v>
      </c>
      <c r="G51" t="s">
        <v>87</v>
      </c>
      <c r="H51" t="s">
        <v>83</v>
      </c>
      <c r="I51">
        <f>I47*J51</f>
        <v>0.08652000000000001</v>
      </c>
      <c r="J51">
        <v>1.03</v>
      </c>
      <c r="O51">
        <f t="shared" si="15"/>
        <v>955</v>
      </c>
      <c r="P51">
        <f t="shared" si="16"/>
        <v>955</v>
      </c>
      <c r="Q51">
        <f t="shared" si="17"/>
        <v>0</v>
      </c>
      <c r="R51">
        <f t="shared" si="18"/>
        <v>0</v>
      </c>
      <c r="S51">
        <f t="shared" si="19"/>
        <v>0</v>
      </c>
      <c r="T51">
        <f t="shared" si="20"/>
        <v>0</v>
      </c>
      <c r="U51">
        <f t="shared" si="21"/>
        <v>0</v>
      </c>
      <c r="V51">
        <f t="shared" si="22"/>
        <v>0</v>
      </c>
      <c r="W51">
        <f t="shared" si="23"/>
        <v>2</v>
      </c>
      <c r="X51">
        <f t="shared" si="24"/>
        <v>0</v>
      </c>
      <c r="Y51">
        <f t="shared" si="25"/>
        <v>0</v>
      </c>
      <c r="AA51">
        <v>31892591</v>
      </c>
      <c r="AB51">
        <f t="shared" si="45"/>
        <v>1700.14</v>
      </c>
      <c r="AC51">
        <f t="shared" si="47"/>
        <v>1700.14</v>
      </c>
      <c r="AD51">
        <f t="shared" si="50"/>
        <v>0</v>
      </c>
      <c r="AE51">
        <f t="shared" si="51"/>
        <v>0</v>
      </c>
      <c r="AF51">
        <f t="shared" si="52"/>
        <v>0</v>
      </c>
      <c r="AG51">
        <f t="shared" si="27"/>
        <v>0</v>
      </c>
      <c r="AH51">
        <f t="shared" si="48"/>
        <v>0</v>
      </c>
      <c r="AI51">
        <f t="shared" si="49"/>
        <v>0</v>
      </c>
      <c r="AJ51">
        <f t="shared" si="28"/>
        <v>25.59</v>
      </c>
      <c r="AK51">
        <v>1700.14</v>
      </c>
      <c r="AL51">
        <v>1700.14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25.59</v>
      </c>
      <c r="AT51">
        <v>0</v>
      </c>
      <c r="AU51">
        <v>0</v>
      </c>
      <c r="AV51">
        <v>1</v>
      </c>
      <c r="AW51">
        <v>1</v>
      </c>
      <c r="AZ51">
        <v>6.49</v>
      </c>
      <c r="BA51">
        <v>1</v>
      </c>
      <c r="BB51">
        <v>1</v>
      </c>
      <c r="BC51">
        <v>6.49</v>
      </c>
      <c r="BH51">
        <v>3</v>
      </c>
      <c r="BI51">
        <v>1</v>
      </c>
      <c r="BJ51" t="s">
        <v>88</v>
      </c>
      <c r="BM51">
        <v>500001</v>
      </c>
      <c r="BN51">
        <v>0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0</v>
      </c>
      <c r="CA51">
        <v>0</v>
      </c>
      <c r="CF51">
        <v>0</v>
      </c>
      <c r="CG51">
        <v>0</v>
      </c>
      <c r="CM51">
        <v>0</v>
      </c>
      <c r="CO51">
        <v>0</v>
      </c>
      <c r="CP51">
        <f t="shared" si="46"/>
        <v>955</v>
      </c>
      <c r="CQ51">
        <f t="shared" si="29"/>
        <v>11033.9086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25.59</v>
      </c>
      <c r="CY51">
        <f t="shared" si="37"/>
        <v>0</v>
      </c>
      <c r="CZ51">
        <f t="shared" si="38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83</v>
      </c>
      <c r="DW51" t="s">
        <v>83</v>
      </c>
      <c r="DX51">
        <v>1000</v>
      </c>
      <c r="EE51">
        <v>27364798</v>
      </c>
      <c r="EF51">
        <v>20</v>
      </c>
      <c r="EG51" t="s">
        <v>57</v>
      </c>
      <c r="EH51">
        <v>0</v>
      </c>
      <c r="EJ51">
        <v>1</v>
      </c>
      <c r="EK51">
        <v>500001</v>
      </c>
      <c r="EL51" t="s">
        <v>58</v>
      </c>
      <c r="EM51" t="s">
        <v>59</v>
      </c>
      <c r="EQ51">
        <v>0</v>
      </c>
      <c r="ER51">
        <v>1700.14</v>
      </c>
      <c r="ES51">
        <v>1700.14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39"/>
        <v>0</v>
      </c>
      <c r="FS51">
        <v>0</v>
      </c>
      <c r="FX51">
        <v>0</v>
      </c>
      <c r="FY51">
        <v>0</v>
      </c>
      <c r="GD51">
        <v>0</v>
      </c>
      <c r="GF51">
        <v>-1634898873</v>
      </c>
      <c r="GG51">
        <v>1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955</v>
      </c>
      <c r="GN51">
        <f t="shared" si="42"/>
        <v>955</v>
      </c>
      <c r="GO51">
        <f t="shared" si="43"/>
        <v>0</v>
      </c>
      <c r="GP51">
        <f t="shared" si="44"/>
        <v>0</v>
      </c>
      <c r="GQ51" t="s">
        <v>588</v>
      </c>
      <c r="GR51">
        <v>0</v>
      </c>
      <c r="GS51">
        <v>0.08652000000000001</v>
      </c>
      <c r="GT51">
        <v>0</v>
      </c>
      <c r="GU51">
        <v>1</v>
      </c>
      <c r="GV51">
        <v>0</v>
      </c>
      <c r="GW51">
        <v>0</v>
      </c>
    </row>
    <row r="52" spans="1:255" ht="12.75">
      <c r="A52" s="2">
        <v>17</v>
      </c>
      <c r="B52" s="2">
        <v>1</v>
      </c>
      <c r="C52" s="2">
        <f>ROW(SmtRes!A95)</f>
        <v>95</v>
      </c>
      <c r="D52" s="2">
        <f>ROW(EtalonRes!A93)</f>
        <v>93</v>
      </c>
      <c r="E52" s="2" t="s">
        <v>89</v>
      </c>
      <c r="F52" s="2" t="s">
        <v>90</v>
      </c>
      <c r="G52" s="2" t="s">
        <v>91</v>
      </c>
      <c r="H52" s="2" t="s">
        <v>92</v>
      </c>
      <c r="I52" s="2">
        <f>'1.Смета.и.Акт'!E83</f>
        <v>0.105</v>
      </c>
      <c r="J52" s="2">
        <v>0</v>
      </c>
      <c r="K52" s="2"/>
      <c r="L52" s="2"/>
      <c r="M52" s="2"/>
      <c r="N52" s="2"/>
      <c r="O52" s="2">
        <f t="shared" si="15"/>
        <v>5837</v>
      </c>
      <c r="P52" s="2">
        <f t="shared" si="16"/>
        <v>5561</v>
      </c>
      <c r="Q52" s="2">
        <f t="shared" si="17"/>
        <v>237</v>
      </c>
      <c r="R52" s="2">
        <f t="shared" si="18"/>
        <v>28</v>
      </c>
      <c r="S52" s="2">
        <f t="shared" si="19"/>
        <v>39</v>
      </c>
      <c r="T52" s="2">
        <f t="shared" si="20"/>
        <v>0</v>
      </c>
      <c r="U52" s="2">
        <f t="shared" si="21"/>
        <v>4.0215</v>
      </c>
      <c r="V52" s="2">
        <f t="shared" si="22"/>
        <v>2.0033999999999996</v>
      </c>
      <c r="W52" s="2">
        <f t="shared" si="23"/>
        <v>0</v>
      </c>
      <c r="X52" s="2">
        <f t="shared" si="24"/>
        <v>76</v>
      </c>
      <c r="Y52" s="2">
        <f t="shared" si="25"/>
        <v>48</v>
      </c>
      <c r="Z52" s="2"/>
      <c r="AA52" s="2">
        <v>31892590</v>
      </c>
      <c r="AB52" s="2">
        <f>'1.Смета.и.Акт'!F83</f>
        <v>55590.97</v>
      </c>
      <c r="AC52" s="2">
        <f t="shared" si="47"/>
        <v>52963.27</v>
      </c>
      <c r="AD52" s="2">
        <f>'1.Смета.и.Акт'!H83</f>
        <v>2256.19</v>
      </c>
      <c r="AE52" s="2">
        <f>'1.Смета.и.Акт'!I83</f>
        <v>264.64</v>
      </c>
      <c r="AF52" s="2">
        <f>'1.Смета.и.Акт'!G83</f>
        <v>371.51</v>
      </c>
      <c r="AG52" s="2">
        <f t="shared" si="27"/>
        <v>0</v>
      </c>
      <c r="AH52" s="2">
        <f t="shared" si="48"/>
        <v>38.3</v>
      </c>
      <c r="AI52" s="2">
        <f t="shared" si="49"/>
        <v>19.08</v>
      </c>
      <c r="AJ52" s="2">
        <f t="shared" si="28"/>
        <v>0</v>
      </c>
      <c r="AK52" s="2">
        <v>55590.97</v>
      </c>
      <c r="AL52" s="2">
        <v>52963.27</v>
      </c>
      <c r="AM52" s="2">
        <v>2256.19</v>
      </c>
      <c r="AN52" s="2">
        <v>264.64</v>
      </c>
      <c r="AO52" s="2">
        <v>371.51</v>
      </c>
      <c r="AP52" s="2">
        <v>0</v>
      </c>
      <c r="AQ52" s="2">
        <v>38.3</v>
      </c>
      <c r="AR52" s="2">
        <v>19.08</v>
      </c>
      <c r="AS52" s="2">
        <v>0</v>
      </c>
      <c r="AT52" s="2">
        <f>'1.Смета.и.Акт'!E84</f>
        <v>114</v>
      </c>
      <c r="AU52" s="2">
        <f>'1.Смета.и.Акт'!E85</f>
        <v>71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93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>IF('1.Смета.и.Акт'!F83=AC52+AD52+AF52,P52+Q52+S52,I52*AB52)</f>
        <v>5837</v>
      </c>
      <c r="CQ52" s="2">
        <f t="shared" si="29"/>
        <v>52963.27</v>
      </c>
      <c r="CR52" s="2">
        <f t="shared" si="30"/>
        <v>2256.19</v>
      </c>
      <c r="CS52" s="2">
        <f t="shared" si="31"/>
        <v>264.64</v>
      </c>
      <c r="CT52" s="2">
        <f t="shared" si="32"/>
        <v>371.51</v>
      </c>
      <c r="CU52" s="2">
        <f t="shared" si="33"/>
        <v>0</v>
      </c>
      <c r="CV52" s="2">
        <f t="shared" si="34"/>
        <v>38.3</v>
      </c>
      <c r="CW52" s="2">
        <f t="shared" si="35"/>
        <v>19.08</v>
      </c>
      <c r="CX52" s="2">
        <f t="shared" si="36"/>
        <v>0</v>
      </c>
      <c r="CY52" s="2">
        <f t="shared" si="37"/>
        <v>76.38</v>
      </c>
      <c r="CZ52" s="2">
        <f t="shared" si="38"/>
        <v>47.57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92</v>
      </c>
      <c r="DW52" s="2" t="str">
        <f>'1.Смета.и.Акт'!D83</f>
        <v>1000 м2 покрытия</v>
      </c>
      <c r="DX52" s="2">
        <v>1</v>
      </c>
      <c r="DY52" s="2"/>
      <c r="DZ52" s="2"/>
      <c r="EA52" s="2"/>
      <c r="EB52" s="2"/>
      <c r="EC52" s="2"/>
      <c r="ED52" s="2"/>
      <c r="EE52" s="2">
        <v>27364906</v>
      </c>
      <c r="EF52" s="2">
        <v>1</v>
      </c>
      <c r="EG52" s="2" t="s">
        <v>21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50</v>
      </c>
      <c r="EM52" s="2" t="s">
        <v>51</v>
      </c>
      <c r="EN52" s="2"/>
      <c r="EO52" s="2" t="s">
        <v>3</v>
      </c>
      <c r="EP52" s="2"/>
      <c r="EQ52" s="2">
        <v>131072</v>
      </c>
      <c r="ER52" s="2">
        <v>55590.97</v>
      </c>
      <c r="ES52" s="2">
        <v>52963.27</v>
      </c>
      <c r="ET52" s="2">
        <v>2256.19</v>
      </c>
      <c r="EU52" s="2">
        <v>264.64</v>
      </c>
      <c r="EV52" s="2">
        <v>371.51</v>
      </c>
      <c r="EW52" s="2">
        <v>38.3</v>
      </c>
      <c r="EX52" s="2">
        <v>19.08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39"/>
        <v>0</v>
      </c>
      <c r="FS52" s="2">
        <v>0</v>
      </c>
      <c r="FT52" s="2" t="s">
        <v>24</v>
      </c>
      <c r="FU52" s="2" t="s">
        <v>25</v>
      </c>
      <c r="FV52" s="2" t="s">
        <v>24</v>
      </c>
      <c r="FW52" s="2" t="s">
        <v>25</v>
      </c>
      <c r="FX52" s="2">
        <v>114</v>
      </c>
      <c r="FY52" s="2">
        <v>71</v>
      </c>
      <c r="FZ52" s="2"/>
      <c r="GA52" s="2" t="s">
        <v>3</v>
      </c>
      <c r="GB52" s="2"/>
      <c r="GC52" s="2"/>
      <c r="GD52" s="2">
        <v>0</v>
      </c>
      <c r="GE52" s="2"/>
      <c r="GF52" s="2">
        <v>-225609706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0"/>
        <v>0</v>
      </c>
      <c r="GM52" s="2">
        <f t="shared" si="41"/>
        <v>5961</v>
      </c>
      <c r="GN52" s="2">
        <f t="shared" si="42"/>
        <v>5961</v>
      </c>
      <c r="GO52" s="2">
        <f t="shared" si="43"/>
        <v>0</v>
      </c>
      <c r="GP52" s="2">
        <f t="shared" si="44"/>
        <v>0</v>
      </c>
      <c r="GQ52" s="2"/>
      <c r="GR52" s="2">
        <v>0</v>
      </c>
      <c r="GS52" s="2"/>
      <c r="GT52" s="2">
        <v>0</v>
      </c>
      <c r="GU52" s="2">
        <v>1</v>
      </c>
      <c r="GV52" s="2">
        <v>0</v>
      </c>
      <c r="GW52" s="2">
        <v>0</v>
      </c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05" ht="12.75">
      <c r="A53">
        <v>17</v>
      </c>
      <c r="B53">
        <v>1</v>
      </c>
      <c r="C53">
        <f>ROW(SmtRes!A108)</f>
        <v>108</v>
      </c>
      <c r="D53">
        <f>ROW(EtalonRes!A106)</f>
        <v>106</v>
      </c>
      <c r="E53" t="s">
        <v>89</v>
      </c>
      <c r="F53" t="s">
        <v>90</v>
      </c>
      <c r="G53" t="s">
        <v>91</v>
      </c>
      <c r="H53" t="s">
        <v>92</v>
      </c>
      <c r="I53">
        <f>'1.Смета.и.Акт'!E83</f>
        <v>0.105</v>
      </c>
      <c r="J53">
        <v>0</v>
      </c>
      <c r="O53">
        <f t="shared" si="15"/>
        <v>37882</v>
      </c>
      <c r="P53">
        <f t="shared" si="16"/>
        <v>36092</v>
      </c>
      <c r="Q53">
        <f t="shared" si="17"/>
        <v>1537</v>
      </c>
      <c r="R53">
        <f t="shared" si="18"/>
        <v>180</v>
      </c>
      <c r="S53">
        <f t="shared" si="19"/>
        <v>253</v>
      </c>
      <c r="T53">
        <f t="shared" si="20"/>
        <v>0</v>
      </c>
      <c r="U53">
        <f t="shared" si="21"/>
        <v>4.0215</v>
      </c>
      <c r="V53">
        <f t="shared" si="22"/>
        <v>2.0033999999999996</v>
      </c>
      <c r="W53">
        <f t="shared" si="23"/>
        <v>0</v>
      </c>
      <c r="X53">
        <f t="shared" si="24"/>
        <v>494</v>
      </c>
      <c r="Y53">
        <f t="shared" si="25"/>
        <v>307</v>
      </c>
      <c r="AA53">
        <v>31892591</v>
      </c>
      <c r="AB53">
        <f t="shared" si="45"/>
        <v>55590.97</v>
      </c>
      <c r="AC53">
        <f t="shared" si="47"/>
        <v>52963.27</v>
      </c>
      <c r="AD53">
        <f t="shared" si="50"/>
        <v>2256.19</v>
      </c>
      <c r="AE53">
        <f t="shared" si="51"/>
        <v>264.64</v>
      </c>
      <c r="AF53">
        <f t="shared" si="52"/>
        <v>371.51</v>
      </c>
      <c r="AG53">
        <f t="shared" si="27"/>
        <v>0</v>
      </c>
      <c r="AH53">
        <f t="shared" si="48"/>
        <v>38.3</v>
      </c>
      <c r="AI53">
        <f t="shared" si="49"/>
        <v>19.08</v>
      </c>
      <c r="AJ53">
        <f t="shared" si="28"/>
        <v>0</v>
      </c>
      <c r="AK53">
        <v>55590.97</v>
      </c>
      <c r="AL53">
        <v>52963.27</v>
      </c>
      <c r="AM53">
        <v>2256.19</v>
      </c>
      <c r="AN53">
        <v>264.64</v>
      </c>
      <c r="AO53">
        <v>371.51</v>
      </c>
      <c r="AP53">
        <v>0</v>
      </c>
      <c r="AQ53">
        <v>38.3</v>
      </c>
      <c r="AR53">
        <v>19.08</v>
      </c>
      <c r="AS53">
        <v>0</v>
      </c>
      <c r="AT53">
        <v>114</v>
      </c>
      <c r="AU53">
        <v>71</v>
      </c>
      <c r="AV53">
        <v>1</v>
      </c>
      <c r="AW53">
        <v>1</v>
      </c>
      <c r="AZ53">
        <v>6.49</v>
      </c>
      <c r="BA53">
        <v>6.49</v>
      </c>
      <c r="BB53">
        <v>6.49</v>
      </c>
      <c r="BC53">
        <v>6.49</v>
      </c>
      <c r="BH53">
        <v>0</v>
      </c>
      <c r="BI53">
        <v>1</v>
      </c>
      <c r="BJ53" t="s">
        <v>93</v>
      </c>
      <c r="BM53">
        <v>27001</v>
      </c>
      <c r="BN53">
        <v>0</v>
      </c>
      <c r="BP53">
        <v>0</v>
      </c>
      <c r="BQ53">
        <v>1</v>
      </c>
      <c r="BR53">
        <v>0</v>
      </c>
      <c r="BS53">
        <v>6.49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142</v>
      </c>
      <c r="CA53">
        <v>95</v>
      </c>
      <c r="CF53">
        <v>0</v>
      </c>
      <c r="CG53">
        <v>0</v>
      </c>
      <c r="CM53">
        <v>0</v>
      </c>
      <c r="CO53">
        <v>0</v>
      </c>
      <c r="CP53">
        <f t="shared" si="46"/>
        <v>37882</v>
      </c>
      <c r="CQ53">
        <f t="shared" si="29"/>
        <v>343731.6223</v>
      </c>
      <c r="CR53">
        <f t="shared" si="30"/>
        <v>14642.6731</v>
      </c>
      <c r="CS53">
        <f t="shared" si="31"/>
        <v>1717.5136</v>
      </c>
      <c r="CT53">
        <f t="shared" si="32"/>
        <v>2411.0999</v>
      </c>
      <c r="CU53">
        <f t="shared" si="33"/>
        <v>0</v>
      </c>
      <c r="CV53">
        <f t="shared" si="34"/>
        <v>38.3</v>
      </c>
      <c r="CW53">
        <f t="shared" si="35"/>
        <v>19.08</v>
      </c>
      <c r="CX53">
        <f t="shared" si="36"/>
        <v>0</v>
      </c>
      <c r="CY53">
        <f t="shared" si="37"/>
        <v>493.62</v>
      </c>
      <c r="CZ53">
        <f t="shared" si="38"/>
        <v>307.43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92</v>
      </c>
      <c r="DW53" t="s">
        <v>92</v>
      </c>
      <c r="DX53">
        <v>1</v>
      </c>
      <c r="EE53">
        <v>27364906</v>
      </c>
      <c r="EF53">
        <v>1</v>
      </c>
      <c r="EG53" t="s">
        <v>21</v>
      </c>
      <c r="EH53">
        <v>0</v>
      </c>
      <c r="EJ53">
        <v>1</v>
      </c>
      <c r="EK53">
        <v>27001</v>
      </c>
      <c r="EL53" t="s">
        <v>50</v>
      </c>
      <c r="EM53" t="s">
        <v>51</v>
      </c>
      <c r="EQ53">
        <v>131072</v>
      </c>
      <c r="ER53">
        <v>55590.97</v>
      </c>
      <c r="ES53">
        <v>52963.27</v>
      </c>
      <c r="ET53">
        <v>2256.19</v>
      </c>
      <c r="EU53">
        <v>264.64</v>
      </c>
      <c r="EV53">
        <v>371.51</v>
      </c>
      <c r="EW53">
        <v>38.3</v>
      </c>
      <c r="EX53">
        <v>19.08</v>
      </c>
      <c r="EY53">
        <v>0</v>
      </c>
      <c r="FQ53">
        <v>0</v>
      </c>
      <c r="FR53">
        <f t="shared" si="39"/>
        <v>0</v>
      </c>
      <c r="FS53">
        <v>0</v>
      </c>
      <c r="FT53" t="s">
        <v>24</v>
      </c>
      <c r="FU53" t="s">
        <v>25</v>
      </c>
      <c r="FV53" t="s">
        <v>24</v>
      </c>
      <c r="FW53" t="s">
        <v>25</v>
      </c>
      <c r="FX53">
        <v>114</v>
      </c>
      <c r="FY53">
        <v>71</v>
      </c>
      <c r="GD53">
        <v>0</v>
      </c>
      <c r="GF53">
        <v>-225609706</v>
      </c>
      <c r="GG53">
        <v>1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0"/>
        <v>0</v>
      </c>
      <c r="GM53">
        <f t="shared" si="41"/>
        <v>38683</v>
      </c>
      <c r="GN53">
        <f t="shared" si="42"/>
        <v>38683</v>
      </c>
      <c r="GO53">
        <f t="shared" si="43"/>
        <v>0</v>
      </c>
      <c r="GP53">
        <f t="shared" si="44"/>
        <v>0</v>
      </c>
      <c r="GR53">
        <v>0</v>
      </c>
      <c r="GT53">
        <v>0</v>
      </c>
      <c r="GU53">
        <v>1</v>
      </c>
      <c r="GV53">
        <v>0</v>
      </c>
      <c r="GW53">
        <v>0</v>
      </c>
    </row>
    <row r="54" spans="1:255" ht="12.75">
      <c r="A54" s="2">
        <v>17</v>
      </c>
      <c r="B54" s="2">
        <v>1</v>
      </c>
      <c r="C54" s="2">
        <f>ROW(SmtRes!A112)</f>
        <v>112</v>
      </c>
      <c r="D54" s="2">
        <f>ROW(EtalonRes!A110)</f>
        <v>110</v>
      </c>
      <c r="E54" s="2" t="s">
        <v>94</v>
      </c>
      <c r="F54" s="2" t="s">
        <v>95</v>
      </c>
      <c r="G54" s="2" t="s">
        <v>96</v>
      </c>
      <c r="H54" s="2" t="s">
        <v>92</v>
      </c>
      <c r="I54" s="2">
        <f>'1.Смета.и.Акт'!E86</f>
        <v>0.105</v>
      </c>
      <c r="J54" s="2">
        <v>0</v>
      </c>
      <c r="K54" s="2"/>
      <c r="L54" s="2"/>
      <c r="M54" s="2"/>
      <c r="N54" s="2"/>
      <c r="O54" s="2">
        <f t="shared" si="15"/>
        <v>1390</v>
      </c>
      <c r="P54" s="2">
        <f t="shared" si="16"/>
        <v>1389</v>
      </c>
      <c r="Q54" s="2">
        <f t="shared" si="17"/>
        <v>1</v>
      </c>
      <c r="R54" s="2">
        <f t="shared" si="18"/>
        <v>0</v>
      </c>
      <c r="S54" s="2">
        <f t="shared" si="19"/>
        <v>0</v>
      </c>
      <c r="T54" s="2">
        <f t="shared" si="20"/>
        <v>0</v>
      </c>
      <c r="U54" s="2">
        <f t="shared" si="21"/>
        <v>0.0189</v>
      </c>
      <c r="V54" s="2">
        <f t="shared" si="22"/>
        <v>0</v>
      </c>
      <c r="W54" s="2">
        <f t="shared" si="23"/>
        <v>0</v>
      </c>
      <c r="X54" s="2">
        <f t="shared" si="24"/>
        <v>0</v>
      </c>
      <c r="Y54" s="2">
        <f t="shared" si="25"/>
        <v>0</v>
      </c>
      <c r="Z54" s="2"/>
      <c r="AA54" s="2">
        <v>31892590</v>
      </c>
      <c r="AB54" s="2">
        <f>'1.Смета.и.Акт'!F86</f>
        <v>13233.12</v>
      </c>
      <c r="AC54" s="2">
        <f>ROUND(((ES54*2)),2)</f>
        <v>13225.76</v>
      </c>
      <c r="AD54" s="2">
        <f>'1.Смета.и.Акт'!H86</f>
        <v>5.62</v>
      </c>
      <c r="AE54" s="2">
        <f>'1.Смета.и.Акт'!I86</f>
        <v>0</v>
      </c>
      <c r="AF54" s="2">
        <f>'1.Смета.и.Акт'!G86</f>
        <v>1.74</v>
      </c>
      <c r="AG54" s="2">
        <f t="shared" si="27"/>
        <v>0</v>
      </c>
      <c r="AH54" s="2">
        <f>((EW54*2))</f>
        <v>0.18</v>
      </c>
      <c r="AI54" s="2">
        <f>((EX54*2))</f>
        <v>0</v>
      </c>
      <c r="AJ54" s="2">
        <f t="shared" si="28"/>
        <v>0</v>
      </c>
      <c r="AK54" s="2">
        <v>6616.56</v>
      </c>
      <c r="AL54" s="2">
        <v>6612.88</v>
      </c>
      <c r="AM54" s="2">
        <v>2.81</v>
      </c>
      <c r="AN54" s="2">
        <v>0</v>
      </c>
      <c r="AO54" s="2">
        <v>0.87</v>
      </c>
      <c r="AP54" s="2">
        <v>0</v>
      </c>
      <c r="AQ54" s="2">
        <v>0.09</v>
      </c>
      <c r="AR54" s="2">
        <v>0</v>
      </c>
      <c r="AS54" s="2">
        <v>0</v>
      </c>
      <c r="AT54" s="2">
        <f>'1.Смета.и.Акт'!E87</f>
        <v>114</v>
      </c>
      <c r="AU54" s="2">
        <f>'1.Смета.и.Акт'!E88</f>
        <v>71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97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>IF('1.Смета.и.Акт'!F86=AC54+AD54+AF54,P54+Q54+S54,I54*AB54)</f>
        <v>1390</v>
      </c>
      <c r="CQ54" s="2">
        <f t="shared" si="29"/>
        <v>13225.76</v>
      </c>
      <c r="CR54" s="2">
        <f t="shared" si="30"/>
        <v>5.62</v>
      </c>
      <c r="CS54" s="2">
        <f t="shared" si="31"/>
        <v>0</v>
      </c>
      <c r="CT54" s="2">
        <f t="shared" si="32"/>
        <v>1.74</v>
      </c>
      <c r="CU54" s="2">
        <f t="shared" si="33"/>
        <v>0</v>
      </c>
      <c r="CV54" s="2">
        <f t="shared" si="34"/>
        <v>0.18</v>
      </c>
      <c r="CW54" s="2">
        <f t="shared" si="35"/>
        <v>0</v>
      </c>
      <c r="CX54" s="2">
        <f t="shared" si="36"/>
        <v>0</v>
      </c>
      <c r="CY54" s="2">
        <f t="shared" si="37"/>
        <v>0</v>
      </c>
      <c r="CZ54" s="2">
        <f t="shared" si="38"/>
        <v>0</v>
      </c>
      <c r="DA54" s="2"/>
      <c r="DB54" s="2"/>
      <c r="DC54" s="2" t="s">
        <v>3</v>
      </c>
      <c r="DD54" s="2" t="s">
        <v>98</v>
      </c>
      <c r="DE54" s="2" t="s">
        <v>98</v>
      </c>
      <c r="DF54" s="2" t="s">
        <v>98</v>
      </c>
      <c r="DG54" s="2" t="s">
        <v>98</v>
      </c>
      <c r="DH54" s="2" t="s">
        <v>3</v>
      </c>
      <c r="DI54" s="2" t="s">
        <v>98</v>
      </c>
      <c r="DJ54" s="2" t="s">
        <v>98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92</v>
      </c>
      <c r="DW54" s="2" t="str">
        <f>'1.Смета.и.Акт'!D86</f>
        <v>1000 м2 покрытия</v>
      </c>
      <c r="DX54" s="2">
        <v>1</v>
      </c>
      <c r="DY54" s="2"/>
      <c r="DZ54" s="2"/>
      <c r="EA54" s="2"/>
      <c r="EB54" s="2"/>
      <c r="EC54" s="2"/>
      <c r="ED54" s="2"/>
      <c r="EE54" s="2">
        <v>27364906</v>
      </c>
      <c r="EF54" s="2">
        <v>1</v>
      </c>
      <c r="EG54" s="2" t="s">
        <v>21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50</v>
      </c>
      <c r="EM54" s="2" t="s">
        <v>51</v>
      </c>
      <c r="EN54" s="2"/>
      <c r="EO54" s="2" t="s">
        <v>3</v>
      </c>
      <c r="EP54" s="2"/>
      <c r="EQ54" s="2">
        <v>131072</v>
      </c>
      <c r="ER54" s="2">
        <v>6616.56</v>
      </c>
      <c r="ES54" s="2">
        <v>6612.88</v>
      </c>
      <c r="ET54" s="2">
        <v>2.81</v>
      </c>
      <c r="EU54" s="2">
        <v>0</v>
      </c>
      <c r="EV54" s="2">
        <v>0.87</v>
      </c>
      <c r="EW54" s="2">
        <v>0.09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39"/>
        <v>0</v>
      </c>
      <c r="FS54" s="2">
        <v>0</v>
      </c>
      <c r="FT54" s="2" t="s">
        <v>24</v>
      </c>
      <c r="FU54" s="2" t="s">
        <v>25</v>
      </c>
      <c r="FV54" s="2" t="s">
        <v>24</v>
      </c>
      <c r="FW54" s="2" t="s">
        <v>25</v>
      </c>
      <c r="FX54" s="2">
        <v>114</v>
      </c>
      <c r="FY54" s="2">
        <v>71</v>
      </c>
      <c r="FZ54" s="2"/>
      <c r="GA54" s="2" t="s">
        <v>3</v>
      </c>
      <c r="GB54" s="2"/>
      <c r="GC54" s="2"/>
      <c r="GD54" s="2">
        <v>0</v>
      </c>
      <c r="GE54" s="2"/>
      <c r="GF54" s="2">
        <v>305824296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0"/>
        <v>0</v>
      </c>
      <c r="GM54" s="2">
        <f t="shared" si="41"/>
        <v>1390</v>
      </c>
      <c r="GN54" s="2">
        <f t="shared" si="42"/>
        <v>1390</v>
      </c>
      <c r="GO54" s="2">
        <f t="shared" si="43"/>
        <v>0</v>
      </c>
      <c r="GP54" s="2">
        <f t="shared" si="44"/>
        <v>0</v>
      </c>
      <c r="GQ54" s="2"/>
      <c r="GR54" s="2">
        <v>0</v>
      </c>
      <c r="GS54" s="2"/>
      <c r="GT54" s="2">
        <v>0</v>
      </c>
      <c r="GU54" s="2">
        <v>1</v>
      </c>
      <c r="GV54" s="2">
        <v>0</v>
      </c>
      <c r="GW54" s="2">
        <v>0</v>
      </c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05" ht="12.75">
      <c r="A55">
        <v>17</v>
      </c>
      <c r="B55">
        <v>1</v>
      </c>
      <c r="C55">
        <f>ROW(SmtRes!A116)</f>
        <v>116</v>
      </c>
      <c r="D55">
        <f>ROW(EtalonRes!A114)</f>
        <v>114</v>
      </c>
      <c r="E55" t="s">
        <v>94</v>
      </c>
      <c r="F55" t="s">
        <v>95</v>
      </c>
      <c r="G55" t="s">
        <v>96</v>
      </c>
      <c r="H55" t="s">
        <v>92</v>
      </c>
      <c r="I55">
        <f>'1.Смета.и.Акт'!E86</f>
        <v>0.105</v>
      </c>
      <c r="J55">
        <v>0</v>
      </c>
      <c r="O55">
        <f t="shared" si="15"/>
        <v>9018</v>
      </c>
      <c r="P55">
        <f t="shared" si="16"/>
        <v>9013</v>
      </c>
      <c r="Q55">
        <f t="shared" si="17"/>
        <v>4</v>
      </c>
      <c r="R55">
        <f t="shared" si="18"/>
        <v>0</v>
      </c>
      <c r="S55">
        <f t="shared" si="19"/>
        <v>1</v>
      </c>
      <c r="T55">
        <f t="shared" si="20"/>
        <v>0</v>
      </c>
      <c r="U55">
        <f t="shared" si="21"/>
        <v>0.0189</v>
      </c>
      <c r="V55">
        <f t="shared" si="22"/>
        <v>0</v>
      </c>
      <c r="W55">
        <f t="shared" si="23"/>
        <v>0</v>
      </c>
      <c r="X55">
        <f t="shared" si="24"/>
        <v>1</v>
      </c>
      <c r="Y55">
        <f t="shared" si="25"/>
        <v>1</v>
      </c>
      <c r="AA55">
        <v>31892591</v>
      </c>
      <c r="AB55">
        <f t="shared" si="45"/>
        <v>13233.12</v>
      </c>
      <c r="AC55">
        <f>ROUND(((ES55*2)),2)</f>
        <v>13225.76</v>
      </c>
      <c r="AD55">
        <f>ROUND(((((ET55*2))-((EU55*2)))+AE55),2)</f>
        <v>5.62</v>
      </c>
      <c r="AE55">
        <f>ROUND(((EU55*2)),2)</f>
        <v>0</v>
      </c>
      <c r="AF55">
        <f>ROUND(((EV55*2)),2)</f>
        <v>1.74</v>
      </c>
      <c r="AG55">
        <f t="shared" si="27"/>
        <v>0</v>
      </c>
      <c r="AH55">
        <f>((EW55*2))</f>
        <v>0.18</v>
      </c>
      <c r="AI55">
        <f>((EX55*2))</f>
        <v>0</v>
      </c>
      <c r="AJ55">
        <f t="shared" si="28"/>
        <v>0</v>
      </c>
      <c r="AK55">
        <v>6616.56</v>
      </c>
      <c r="AL55">
        <v>6612.88</v>
      </c>
      <c r="AM55">
        <v>2.81</v>
      </c>
      <c r="AN55">
        <v>0</v>
      </c>
      <c r="AO55">
        <v>0.87</v>
      </c>
      <c r="AP55">
        <v>0</v>
      </c>
      <c r="AQ55">
        <v>0.09</v>
      </c>
      <c r="AR55">
        <v>0</v>
      </c>
      <c r="AS55">
        <v>0</v>
      </c>
      <c r="AT55">
        <v>114</v>
      </c>
      <c r="AU55">
        <v>71</v>
      </c>
      <c r="AV55">
        <v>1</v>
      </c>
      <c r="AW55">
        <v>1</v>
      </c>
      <c r="AZ55">
        <v>6.49</v>
      </c>
      <c r="BA55">
        <v>6.49</v>
      </c>
      <c r="BB55">
        <v>6.49</v>
      </c>
      <c r="BC55">
        <v>6.49</v>
      </c>
      <c r="BH55">
        <v>0</v>
      </c>
      <c r="BI55">
        <v>1</v>
      </c>
      <c r="BJ55" t="s">
        <v>97</v>
      </c>
      <c r="BM55">
        <v>27001</v>
      </c>
      <c r="BN55">
        <v>0</v>
      </c>
      <c r="BP55">
        <v>0</v>
      </c>
      <c r="BQ55">
        <v>1</v>
      </c>
      <c r="BR55">
        <v>0</v>
      </c>
      <c r="BS55">
        <v>6.49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142</v>
      </c>
      <c r="CA55">
        <v>95</v>
      </c>
      <c r="CF55">
        <v>0</v>
      </c>
      <c r="CG55">
        <v>0</v>
      </c>
      <c r="CM55">
        <v>0</v>
      </c>
      <c r="CO55">
        <v>0</v>
      </c>
      <c r="CP55">
        <f t="shared" si="46"/>
        <v>9018</v>
      </c>
      <c r="CQ55">
        <f t="shared" si="29"/>
        <v>85835.1824</v>
      </c>
      <c r="CR55">
        <f t="shared" si="30"/>
        <v>36.473800000000004</v>
      </c>
      <c r="CS55">
        <f t="shared" si="31"/>
        <v>0</v>
      </c>
      <c r="CT55">
        <f t="shared" si="32"/>
        <v>11.2926</v>
      </c>
      <c r="CU55">
        <f t="shared" si="33"/>
        <v>0</v>
      </c>
      <c r="CV55">
        <f t="shared" si="34"/>
        <v>0.18</v>
      </c>
      <c r="CW55">
        <f t="shared" si="35"/>
        <v>0</v>
      </c>
      <c r="CX55">
        <f t="shared" si="36"/>
        <v>0</v>
      </c>
      <c r="CY55">
        <f t="shared" si="37"/>
        <v>1.14</v>
      </c>
      <c r="CZ55">
        <f t="shared" si="38"/>
        <v>0.71</v>
      </c>
      <c r="DD55" t="s">
        <v>98</v>
      </c>
      <c r="DE55" t="s">
        <v>98</v>
      </c>
      <c r="DF55" t="s">
        <v>98</v>
      </c>
      <c r="DG55" t="s">
        <v>98</v>
      </c>
      <c r="DI55" t="s">
        <v>98</v>
      </c>
      <c r="DJ55" t="s">
        <v>98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92</v>
      </c>
      <c r="DW55" t="s">
        <v>92</v>
      </c>
      <c r="DX55">
        <v>1</v>
      </c>
      <c r="EE55">
        <v>27364906</v>
      </c>
      <c r="EF55">
        <v>1</v>
      </c>
      <c r="EG55" t="s">
        <v>21</v>
      </c>
      <c r="EH55">
        <v>0</v>
      </c>
      <c r="EJ55">
        <v>1</v>
      </c>
      <c r="EK55">
        <v>27001</v>
      </c>
      <c r="EL55" t="s">
        <v>50</v>
      </c>
      <c r="EM55" t="s">
        <v>51</v>
      </c>
      <c r="EQ55">
        <v>131072</v>
      </c>
      <c r="ER55">
        <v>6616.56</v>
      </c>
      <c r="ES55">
        <v>6612.88</v>
      </c>
      <c r="ET55">
        <v>2.81</v>
      </c>
      <c r="EU55">
        <v>0</v>
      </c>
      <c r="EV55">
        <v>0.87</v>
      </c>
      <c r="EW55">
        <v>0.09</v>
      </c>
      <c r="EX55">
        <v>0</v>
      </c>
      <c r="EY55">
        <v>0</v>
      </c>
      <c r="FQ55">
        <v>0</v>
      </c>
      <c r="FR55">
        <f t="shared" si="39"/>
        <v>0</v>
      </c>
      <c r="FS55">
        <v>0</v>
      </c>
      <c r="FT55" t="s">
        <v>24</v>
      </c>
      <c r="FU55" t="s">
        <v>25</v>
      </c>
      <c r="FV55" t="s">
        <v>24</v>
      </c>
      <c r="FW55" t="s">
        <v>25</v>
      </c>
      <c r="FX55">
        <v>114</v>
      </c>
      <c r="FY55">
        <v>71</v>
      </c>
      <c r="GD55">
        <v>0</v>
      </c>
      <c r="GF55">
        <v>305824296</v>
      </c>
      <c r="GG55">
        <v>1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0"/>
        <v>0</v>
      </c>
      <c r="GM55">
        <f t="shared" si="41"/>
        <v>9020</v>
      </c>
      <c r="GN55">
        <f t="shared" si="42"/>
        <v>9020</v>
      </c>
      <c r="GO55">
        <f t="shared" si="43"/>
        <v>0</v>
      </c>
      <c r="GP55">
        <f t="shared" si="44"/>
        <v>0</v>
      </c>
      <c r="GR55">
        <v>0</v>
      </c>
      <c r="GT55">
        <v>0</v>
      </c>
      <c r="GU55">
        <v>1</v>
      </c>
      <c r="GV55">
        <v>0</v>
      </c>
      <c r="GW55">
        <v>0</v>
      </c>
    </row>
    <row r="57" spans="1:118" ht="12.75">
      <c r="A57" s="3">
        <v>51</v>
      </c>
      <c r="B57" s="3">
        <f>B24</f>
        <v>1</v>
      </c>
      <c r="C57" s="3">
        <f>A24</f>
        <v>4</v>
      </c>
      <c r="D57" s="3">
        <f>ROW(A24)</f>
        <v>24</v>
      </c>
      <c r="E57" s="3"/>
      <c r="F57" s="3" t="str">
        <f>IF(F24&lt;&gt;"",F24,"")</f>
        <v>Новый раздел</v>
      </c>
      <c r="G57" s="3" t="str">
        <f>IF(G24&lt;&gt;"",G24,"")</f>
        <v>Оборудование автомобильной стоянки</v>
      </c>
      <c r="H57" s="3"/>
      <c r="I57" s="3"/>
      <c r="J57" s="3"/>
      <c r="K57" s="3"/>
      <c r="L57" s="3"/>
      <c r="M57" s="3"/>
      <c r="N57" s="3"/>
      <c r="O57" s="3">
        <f aca="true" t="shared" si="53" ref="O57:T57">ROUND(AB57,0)</f>
        <v>13698</v>
      </c>
      <c r="P57" s="3">
        <f t="shared" si="53"/>
        <v>12119</v>
      </c>
      <c r="Q57" s="3">
        <f t="shared" si="53"/>
        <v>1347</v>
      </c>
      <c r="R57" s="3">
        <f t="shared" si="53"/>
        <v>162</v>
      </c>
      <c r="S57" s="3">
        <f t="shared" si="53"/>
        <v>232</v>
      </c>
      <c r="T57" s="3">
        <f t="shared" si="53"/>
        <v>0</v>
      </c>
      <c r="U57" s="3">
        <f>AH57</f>
        <v>27.11518</v>
      </c>
      <c r="V57" s="3">
        <f>AI57</f>
        <v>12.399372</v>
      </c>
      <c r="W57" s="3">
        <f>ROUND(AJ57,0)</f>
        <v>314</v>
      </c>
      <c r="X57" s="3">
        <f>ROUND(AK57,0)</f>
        <v>419</v>
      </c>
      <c r="Y57" s="3">
        <f>ROUND(AL57,0)</f>
        <v>255</v>
      </c>
      <c r="Z57" s="3"/>
      <c r="AA57" s="3"/>
      <c r="AB57" s="3">
        <f>ROUND(SUMIF(AA28:AA55,"=31892590",O28:O55),0)</f>
        <v>13698</v>
      </c>
      <c r="AC57" s="3">
        <f>ROUND(SUMIF(AA28:AA55,"=31892590",P28:P55),0)</f>
        <v>12119</v>
      </c>
      <c r="AD57" s="3">
        <f>ROUND(SUMIF(AA28:AA55,"=31892590",Q28:Q55),0)</f>
        <v>1347</v>
      </c>
      <c r="AE57" s="3">
        <f>ROUND(SUMIF(AA28:AA55,"=31892590",R28:R55),0)</f>
        <v>162</v>
      </c>
      <c r="AF57" s="3">
        <f>ROUND(SUMIF(AA28:AA55,"=31892590",S28:S55),0)</f>
        <v>232</v>
      </c>
      <c r="AG57" s="3">
        <f>ROUND(SUMIF(AA28:AA55,"=31892590",T28:T55),0)</f>
        <v>0</v>
      </c>
      <c r="AH57" s="3">
        <f>SUMIF(AA28:AA55,"=31892590",U28:U55)</f>
        <v>27.11518</v>
      </c>
      <c r="AI57" s="3">
        <f>SUMIF(AA28:AA55,"=31892590",V28:V55)</f>
        <v>12.399372</v>
      </c>
      <c r="AJ57" s="3">
        <f>ROUND(SUMIF(AA28:AA55,"=31892590",W28:W55),0)</f>
        <v>314</v>
      </c>
      <c r="AK57" s="3">
        <f>ROUND(SUMIF(AA28:AA55,"=31892590",X28:X55),0)</f>
        <v>419</v>
      </c>
      <c r="AL57" s="3">
        <f>ROUND(SUMIF(AA28:AA55,"=31892590",Y28:Y55),0)</f>
        <v>255</v>
      </c>
      <c r="AM57" s="3"/>
      <c r="AN57" s="3"/>
      <c r="AO57" s="3">
        <f aca="true" t="shared" si="54" ref="AO57:AZ57">ROUND(BB57,0)</f>
        <v>0</v>
      </c>
      <c r="AP57" s="3">
        <f t="shared" si="54"/>
        <v>0</v>
      </c>
      <c r="AQ57" s="3">
        <f t="shared" si="54"/>
        <v>0</v>
      </c>
      <c r="AR57" s="3">
        <f t="shared" si="54"/>
        <v>14372</v>
      </c>
      <c r="AS57" s="3">
        <f t="shared" si="54"/>
        <v>14372</v>
      </c>
      <c r="AT57" s="3">
        <f t="shared" si="54"/>
        <v>0</v>
      </c>
      <c r="AU57" s="3">
        <f t="shared" si="54"/>
        <v>0</v>
      </c>
      <c r="AV57" s="3">
        <f t="shared" si="54"/>
        <v>12119</v>
      </c>
      <c r="AW57" s="3">
        <f t="shared" si="54"/>
        <v>12119</v>
      </c>
      <c r="AX57" s="3">
        <f t="shared" si="54"/>
        <v>0</v>
      </c>
      <c r="AY57" s="3">
        <f t="shared" si="54"/>
        <v>12119</v>
      </c>
      <c r="AZ57" s="3">
        <f t="shared" si="54"/>
        <v>0</v>
      </c>
      <c r="BA57" s="3"/>
      <c r="BB57" s="3">
        <f>ROUND(SUMIF(AA28:AA55,"=31892590",FQ28:FQ55),0)</f>
        <v>0</v>
      </c>
      <c r="BC57" s="3">
        <f>ROUND(SUMIF(AA28:AA55,"=31892590",FR28:FR55),0)</f>
        <v>0</v>
      </c>
      <c r="BD57" s="3">
        <f>ROUND(SUMIF(AA28:AA55,"=31892590",GL28:GL55),0)</f>
        <v>0</v>
      </c>
      <c r="BE57" s="3">
        <f>ROUND(SUMIF(AA28:AA55,"=31892590",GM28:GM55),0)</f>
        <v>14372</v>
      </c>
      <c r="BF57" s="3">
        <f>ROUND(SUMIF(AA28:AA55,"=31892590",GN28:GN55),0)</f>
        <v>14372</v>
      </c>
      <c r="BG57" s="3">
        <f>ROUND(SUMIF(AA28:AA55,"=31892590",GO28:GO55),0)</f>
        <v>0</v>
      </c>
      <c r="BH57" s="3">
        <f>ROUND(SUMIF(AA28:AA55,"=31892590",GP28:GP55),0)</f>
        <v>0</v>
      </c>
      <c r="BI57" s="3">
        <f>AC57-BB57</f>
        <v>12119</v>
      </c>
      <c r="BJ57" s="3">
        <f>AC57-BC57</f>
        <v>12119</v>
      </c>
      <c r="BK57" s="3">
        <f>BB57-BD57</f>
        <v>0</v>
      </c>
      <c r="BL57" s="3">
        <f>AC57-BB57-BC57+BD57</f>
        <v>12119</v>
      </c>
      <c r="BM57" s="3">
        <f>BC57-BD57</f>
        <v>0</v>
      </c>
      <c r="BN57" s="3"/>
      <c r="BO57" s="4">
        <f aca="true" t="shared" si="55" ref="BO57:BT57">ROUND(CB57,0)</f>
        <v>88893</v>
      </c>
      <c r="BP57" s="4">
        <f t="shared" si="55"/>
        <v>78653</v>
      </c>
      <c r="BQ57" s="4">
        <f t="shared" si="55"/>
        <v>8737</v>
      </c>
      <c r="BR57" s="4">
        <f t="shared" si="55"/>
        <v>1047</v>
      </c>
      <c r="BS57" s="4">
        <f t="shared" si="55"/>
        <v>1503</v>
      </c>
      <c r="BT57" s="4">
        <f t="shared" si="55"/>
        <v>0</v>
      </c>
      <c r="BU57" s="4">
        <f>CH57</f>
        <v>27.11518</v>
      </c>
      <c r="BV57" s="4">
        <f>CI57</f>
        <v>12.399372</v>
      </c>
      <c r="BW57" s="4">
        <f>ROUND(CJ57,0)</f>
        <v>314</v>
      </c>
      <c r="BX57" s="4">
        <f>ROUND(CK57,0)</f>
        <v>2714</v>
      </c>
      <c r="BY57" s="4">
        <f>ROUND(CL57,0)</f>
        <v>1651</v>
      </c>
      <c r="BZ57" s="4"/>
      <c r="CA57" s="4"/>
      <c r="CB57" s="4">
        <f>ROUND(SUMIF(AA28:AA55,"=31892591",O28:O55),0)</f>
        <v>88893</v>
      </c>
      <c r="CC57" s="4">
        <f>ROUND(SUMIF(AA28:AA55,"=31892591",P28:P55),0)</f>
        <v>78653</v>
      </c>
      <c r="CD57" s="4">
        <f>ROUND(SUMIF(AA28:AA55,"=31892591",Q28:Q55),0)</f>
        <v>8737</v>
      </c>
      <c r="CE57" s="4">
        <f>ROUND(SUMIF(AA28:AA55,"=31892591",R28:R55),0)</f>
        <v>1047</v>
      </c>
      <c r="CF57" s="4">
        <f>ROUND(SUMIF(AA28:AA55,"=31892591",S28:S55),0)</f>
        <v>1503</v>
      </c>
      <c r="CG57" s="4">
        <f>ROUND(SUMIF(AA28:AA55,"=31892591",T28:T55),0)</f>
        <v>0</v>
      </c>
      <c r="CH57" s="4">
        <f>SUMIF(AA28:AA55,"=31892591",U28:U55)</f>
        <v>27.11518</v>
      </c>
      <c r="CI57" s="4">
        <f>SUMIF(AA28:AA55,"=31892591",V28:V55)</f>
        <v>12.399372</v>
      </c>
      <c r="CJ57" s="4">
        <f>ROUND(SUMIF(AA28:AA55,"=31892591",W28:W55),0)</f>
        <v>314</v>
      </c>
      <c r="CK57" s="4">
        <f>ROUND(SUMIF(AA28:AA55,"=31892591",X28:X55),0)</f>
        <v>2714</v>
      </c>
      <c r="CL57" s="4">
        <f>ROUND(SUMIF(AA28:AA55,"=31892591",Y28:Y55),0)</f>
        <v>1651</v>
      </c>
      <c r="CM57" s="4"/>
      <c r="CN57" s="4"/>
      <c r="CO57" s="4">
        <f aca="true" t="shared" si="56" ref="CO57:CZ57">ROUND(DB57,0)</f>
        <v>0</v>
      </c>
      <c r="CP57" s="4">
        <f t="shared" si="56"/>
        <v>0</v>
      </c>
      <c r="CQ57" s="4">
        <f t="shared" si="56"/>
        <v>0</v>
      </c>
      <c r="CR57" s="4">
        <f t="shared" si="56"/>
        <v>93258</v>
      </c>
      <c r="CS57" s="4">
        <f t="shared" si="56"/>
        <v>93258</v>
      </c>
      <c r="CT57" s="4">
        <f t="shared" si="56"/>
        <v>0</v>
      </c>
      <c r="CU57" s="4">
        <f t="shared" si="56"/>
        <v>0</v>
      </c>
      <c r="CV57" s="4">
        <f t="shared" si="56"/>
        <v>78653</v>
      </c>
      <c r="CW57" s="4">
        <f t="shared" si="56"/>
        <v>78653</v>
      </c>
      <c r="CX57" s="4">
        <f t="shared" si="56"/>
        <v>0</v>
      </c>
      <c r="CY57" s="4">
        <f t="shared" si="56"/>
        <v>78653</v>
      </c>
      <c r="CZ57" s="4">
        <f t="shared" si="56"/>
        <v>0</v>
      </c>
      <c r="DA57" s="4"/>
      <c r="DB57" s="4">
        <f>ROUND(SUMIF(AA28:AA55,"=31892591",FQ28:FQ55),0)</f>
        <v>0</v>
      </c>
      <c r="DC57" s="4">
        <f>ROUND(SUMIF(AA28:AA55,"=31892591",FR28:FR55),0)</f>
        <v>0</v>
      </c>
      <c r="DD57" s="4">
        <f>ROUND(SUMIF(AA28:AA55,"=31892591",GL28:GL55),0)</f>
        <v>0</v>
      </c>
      <c r="DE57" s="4">
        <f>ROUND(SUMIF(AA28:AA55,"=31892591",GM28:GM55),0)</f>
        <v>93258</v>
      </c>
      <c r="DF57" s="4">
        <f>ROUND(SUMIF(AA28:AA55,"=31892591",GN28:GN55),0)</f>
        <v>93258</v>
      </c>
      <c r="DG57" s="4">
        <f>ROUND(SUMIF(AA28:AA55,"=31892591",GO28:GO55),0)</f>
        <v>0</v>
      </c>
      <c r="DH57" s="4">
        <f>ROUND(SUMIF(AA28:AA55,"=31892591",GP28:GP55),0)</f>
        <v>0</v>
      </c>
      <c r="DI57" s="4">
        <f>CC57-DB57</f>
        <v>78653</v>
      </c>
      <c r="DJ57" s="4">
        <f>CC57-DC57</f>
        <v>78653</v>
      </c>
      <c r="DK57" s="4">
        <f>DB57-DD57</f>
        <v>0</v>
      </c>
      <c r="DL57" s="4">
        <f>CC57-DB57-DC57+DD57</f>
        <v>78653</v>
      </c>
      <c r="DM57" s="4">
        <f>DC57-DD57</f>
        <v>0</v>
      </c>
      <c r="DN57" s="4">
        <v>0</v>
      </c>
    </row>
    <row r="59" spans="1:16" ht="12.75">
      <c r="A59" s="5">
        <v>50</v>
      </c>
      <c r="B59" s="5">
        <v>0</v>
      </c>
      <c r="C59" s="5">
        <v>0</v>
      </c>
      <c r="D59" s="5">
        <v>1</v>
      </c>
      <c r="E59" s="5">
        <v>201</v>
      </c>
      <c r="F59" s="5">
        <f>ROUND(Source!O57,O59)</f>
        <v>13698</v>
      </c>
      <c r="G59" s="5" t="s">
        <v>99</v>
      </c>
      <c r="H59" s="5" t="s">
        <v>100</v>
      </c>
      <c r="I59" s="5"/>
      <c r="J59" s="5"/>
      <c r="K59" s="5">
        <v>201</v>
      </c>
      <c r="L59" s="5">
        <v>1</v>
      </c>
      <c r="M59" s="5">
        <v>3</v>
      </c>
      <c r="N59" s="5" t="s">
        <v>3</v>
      </c>
      <c r="O59" s="5">
        <v>0</v>
      </c>
      <c r="P59" s="5">
        <f>ROUND(Source!BO57,O59)</f>
        <v>88893</v>
      </c>
    </row>
    <row r="60" spans="1:16" ht="12.75">
      <c r="A60" s="5">
        <v>50</v>
      </c>
      <c r="B60" s="5">
        <v>0</v>
      </c>
      <c r="C60" s="5">
        <v>0</v>
      </c>
      <c r="D60" s="5">
        <v>1</v>
      </c>
      <c r="E60" s="5">
        <v>202</v>
      </c>
      <c r="F60" s="5">
        <f>ROUND(Source!P57,O60)</f>
        <v>12119</v>
      </c>
      <c r="G60" s="5" t="s">
        <v>101</v>
      </c>
      <c r="H60" s="5" t="s">
        <v>102</v>
      </c>
      <c r="I60" s="5"/>
      <c r="J60" s="5"/>
      <c r="K60" s="5">
        <v>202</v>
      </c>
      <c r="L60" s="5">
        <v>2</v>
      </c>
      <c r="M60" s="5">
        <v>3</v>
      </c>
      <c r="N60" s="5" t="s">
        <v>3</v>
      </c>
      <c r="O60" s="5">
        <v>0</v>
      </c>
      <c r="P60" s="5">
        <f>ROUND(Source!BP57,O60)</f>
        <v>78653</v>
      </c>
    </row>
    <row r="61" spans="1:16" ht="12.75">
      <c r="A61" s="5">
        <v>50</v>
      </c>
      <c r="B61" s="5">
        <v>0</v>
      </c>
      <c r="C61" s="5">
        <v>0</v>
      </c>
      <c r="D61" s="5">
        <v>1</v>
      </c>
      <c r="E61" s="5">
        <v>222</v>
      </c>
      <c r="F61" s="5">
        <f>ROUND(Source!AO57,O61)</f>
        <v>0</v>
      </c>
      <c r="G61" s="5" t="s">
        <v>103</v>
      </c>
      <c r="H61" s="5" t="s">
        <v>104</v>
      </c>
      <c r="I61" s="5"/>
      <c r="J61" s="5"/>
      <c r="K61" s="5">
        <v>222</v>
      </c>
      <c r="L61" s="5">
        <v>3</v>
      </c>
      <c r="M61" s="5">
        <v>3</v>
      </c>
      <c r="N61" s="5" t="s">
        <v>3</v>
      </c>
      <c r="O61" s="5">
        <v>0</v>
      </c>
      <c r="P61" s="5">
        <f>ROUND(Source!CO57,O61)</f>
        <v>0</v>
      </c>
    </row>
    <row r="62" spans="1:16" ht="12.75">
      <c r="A62" s="5">
        <v>50</v>
      </c>
      <c r="B62" s="5">
        <v>0</v>
      </c>
      <c r="C62" s="5">
        <v>0</v>
      </c>
      <c r="D62" s="5">
        <v>1</v>
      </c>
      <c r="E62" s="5">
        <v>225</v>
      </c>
      <c r="F62" s="5">
        <f>ROUND(Source!AV57,O62)</f>
        <v>12119</v>
      </c>
      <c r="G62" s="5" t="s">
        <v>105</v>
      </c>
      <c r="H62" s="5" t="s">
        <v>106</v>
      </c>
      <c r="I62" s="5"/>
      <c r="J62" s="5"/>
      <c r="K62" s="5">
        <v>225</v>
      </c>
      <c r="L62" s="5">
        <v>4</v>
      </c>
      <c r="M62" s="5">
        <v>3</v>
      </c>
      <c r="N62" s="5" t="s">
        <v>3</v>
      </c>
      <c r="O62" s="5">
        <v>0</v>
      </c>
      <c r="P62" s="5">
        <f>ROUND(Source!CV57,O62)</f>
        <v>78653</v>
      </c>
    </row>
    <row r="63" spans="1:16" ht="12.75">
      <c r="A63" s="5">
        <v>50</v>
      </c>
      <c r="B63" s="5">
        <v>0</v>
      </c>
      <c r="C63" s="5">
        <v>0</v>
      </c>
      <c r="D63" s="5">
        <v>1</v>
      </c>
      <c r="E63" s="5">
        <v>226</v>
      </c>
      <c r="F63" s="5">
        <f>ROUND(Source!AW57,O63)</f>
        <v>12119</v>
      </c>
      <c r="G63" s="5" t="s">
        <v>107</v>
      </c>
      <c r="H63" s="5" t="s">
        <v>108</v>
      </c>
      <c r="I63" s="5"/>
      <c r="J63" s="5"/>
      <c r="K63" s="5">
        <v>226</v>
      </c>
      <c r="L63" s="5">
        <v>5</v>
      </c>
      <c r="M63" s="5">
        <v>3</v>
      </c>
      <c r="N63" s="5" t="s">
        <v>3</v>
      </c>
      <c r="O63" s="5">
        <v>0</v>
      </c>
      <c r="P63" s="5">
        <f>ROUND(Source!CW57,O63)</f>
        <v>78653</v>
      </c>
    </row>
    <row r="64" spans="1:16" ht="12.75">
      <c r="A64" s="5">
        <v>50</v>
      </c>
      <c r="B64" s="5">
        <v>0</v>
      </c>
      <c r="C64" s="5">
        <v>0</v>
      </c>
      <c r="D64" s="5">
        <v>1</v>
      </c>
      <c r="E64" s="5">
        <v>227</v>
      </c>
      <c r="F64" s="5">
        <f>ROUND(Source!AX57,O64)</f>
        <v>0</v>
      </c>
      <c r="G64" s="5" t="s">
        <v>109</v>
      </c>
      <c r="H64" s="5" t="s">
        <v>110</v>
      </c>
      <c r="I64" s="5"/>
      <c r="J64" s="5"/>
      <c r="K64" s="5">
        <v>227</v>
      </c>
      <c r="L64" s="5">
        <v>6</v>
      </c>
      <c r="M64" s="5">
        <v>3</v>
      </c>
      <c r="N64" s="5" t="s">
        <v>3</v>
      </c>
      <c r="O64" s="5">
        <v>0</v>
      </c>
      <c r="P64" s="5">
        <f>ROUND(Source!CX57,O64)</f>
        <v>0</v>
      </c>
    </row>
    <row r="65" spans="1:16" ht="12.75">
      <c r="A65" s="5">
        <v>50</v>
      </c>
      <c r="B65" s="5">
        <v>0</v>
      </c>
      <c r="C65" s="5">
        <v>0</v>
      </c>
      <c r="D65" s="5">
        <v>1</v>
      </c>
      <c r="E65" s="5">
        <v>228</v>
      </c>
      <c r="F65" s="5">
        <f>ROUND(Source!AY57,O65)</f>
        <v>12119</v>
      </c>
      <c r="G65" s="5" t="s">
        <v>111</v>
      </c>
      <c r="H65" s="5" t="s">
        <v>112</v>
      </c>
      <c r="I65" s="5"/>
      <c r="J65" s="5"/>
      <c r="K65" s="5">
        <v>228</v>
      </c>
      <c r="L65" s="5">
        <v>7</v>
      </c>
      <c r="M65" s="5">
        <v>3</v>
      </c>
      <c r="N65" s="5" t="s">
        <v>3</v>
      </c>
      <c r="O65" s="5">
        <v>0</v>
      </c>
      <c r="P65" s="5">
        <f>ROUND(Source!CY57,O65)</f>
        <v>78653</v>
      </c>
    </row>
    <row r="66" spans="1:16" ht="12.75">
      <c r="A66" s="5">
        <v>50</v>
      </c>
      <c r="B66" s="5">
        <v>0</v>
      </c>
      <c r="C66" s="5">
        <v>0</v>
      </c>
      <c r="D66" s="5">
        <v>1</v>
      </c>
      <c r="E66" s="5">
        <v>216</v>
      </c>
      <c r="F66" s="5">
        <f>ROUND(Source!AP57,O66)</f>
        <v>0</v>
      </c>
      <c r="G66" s="5" t="s">
        <v>113</v>
      </c>
      <c r="H66" s="5" t="s">
        <v>114</v>
      </c>
      <c r="I66" s="5"/>
      <c r="J66" s="5"/>
      <c r="K66" s="5">
        <v>216</v>
      </c>
      <c r="L66" s="5">
        <v>8</v>
      </c>
      <c r="M66" s="5">
        <v>3</v>
      </c>
      <c r="N66" s="5" t="s">
        <v>3</v>
      </c>
      <c r="O66" s="5">
        <v>0</v>
      </c>
      <c r="P66" s="5">
        <f>ROUND(Source!CP57,O66)</f>
        <v>0</v>
      </c>
    </row>
    <row r="67" spans="1:16" ht="12.75">
      <c r="A67" s="5">
        <v>50</v>
      </c>
      <c r="B67" s="5">
        <v>0</v>
      </c>
      <c r="C67" s="5">
        <v>0</v>
      </c>
      <c r="D67" s="5">
        <v>1</v>
      </c>
      <c r="E67" s="5">
        <v>223</v>
      </c>
      <c r="F67" s="5">
        <f>ROUND(Source!AQ57,O67)</f>
        <v>0</v>
      </c>
      <c r="G67" s="5" t="s">
        <v>115</v>
      </c>
      <c r="H67" s="5" t="s">
        <v>116</v>
      </c>
      <c r="I67" s="5"/>
      <c r="J67" s="5"/>
      <c r="K67" s="5">
        <v>223</v>
      </c>
      <c r="L67" s="5">
        <v>9</v>
      </c>
      <c r="M67" s="5">
        <v>3</v>
      </c>
      <c r="N67" s="5" t="s">
        <v>3</v>
      </c>
      <c r="O67" s="5">
        <v>0</v>
      </c>
      <c r="P67" s="5">
        <f>ROUND(Source!CQ57,O67)</f>
        <v>0</v>
      </c>
    </row>
    <row r="68" spans="1:16" ht="12.75">
      <c r="A68" s="5">
        <v>50</v>
      </c>
      <c r="B68" s="5">
        <v>0</v>
      </c>
      <c r="C68" s="5">
        <v>0</v>
      </c>
      <c r="D68" s="5">
        <v>1</v>
      </c>
      <c r="E68" s="5">
        <v>229</v>
      </c>
      <c r="F68" s="5">
        <f>ROUND(Source!AZ57,O68)</f>
        <v>0</v>
      </c>
      <c r="G68" s="5" t="s">
        <v>117</v>
      </c>
      <c r="H68" s="5" t="s">
        <v>118</v>
      </c>
      <c r="I68" s="5"/>
      <c r="J68" s="5"/>
      <c r="K68" s="5">
        <v>229</v>
      </c>
      <c r="L68" s="5">
        <v>10</v>
      </c>
      <c r="M68" s="5">
        <v>3</v>
      </c>
      <c r="N68" s="5" t="s">
        <v>3</v>
      </c>
      <c r="O68" s="5">
        <v>0</v>
      </c>
      <c r="P68" s="5">
        <f>ROUND(Source!CZ57,O68)</f>
        <v>0</v>
      </c>
    </row>
    <row r="69" spans="1:16" ht="12.75">
      <c r="A69" s="5">
        <v>50</v>
      </c>
      <c r="B69" s="5">
        <v>0</v>
      </c>
      <c r="C69" s="5">
        <v>0</v>
      </c>
      <c r="D69" s="5">
        <v>1</v>
      </c>
      <c r="E69" s="5">
        <v>203</v>
      </c>
      <c r="F69" s="5">
        <f>ROUND(Source!Q57,O69)</f>
        <v>1347</v>
      </c>
      <c r="G69" s="5" t="s">
        <v>119</v>
      </c>
      <c r="H69" s="5" t="s">
        <v>120</v>
      </c>
      <c r="I69" s="5"/>
      <c r="J69" s="5"/>
      <c r="K69" s="5">
        <v>203</v>
      </c>
      <c r="L69" s="5">
        <v>11</v>
      </c>
      <c r="M69" s="5">
        <v>3</v>
      </c>
      <c r="N69" s="5" t="s">
        <v>3</v>
      </c>
      <c r="O69" s="5">
        <v>0</v>
      </c>
      <c r="P69" s="5">
        <f>ROUND(Source!BQ57,O69)</f>
        <v>8737</v>
      </c>
    </row>
    <row r="70" spans="1:16" ht="12.75">
      <c r="A70" s="5">
        <v>50</v>
      </c>
      <c r="B70" s="5">
        <v>0</v>
      </c>
      <c r="C70" s="5">
        <v>0</v>
      </c>
      <c r="D70" s="5">
        <v>1</v>
      </c>
      <c r="E70" s="5">
        <v>204</v>
      </c>
      <c r="F70" s="5">
        <f>ROUND(Source!R57,O70)</f>
        <v>162</v>
      </c>
      <c r="G70" s="5" t="s">
        <v>121</v>
      </c>
      <c r="H70" s="5" t="s">
        <v>122</v>
      </c>
      <c r="I70" s="5"/>
      <c r="J70" s="5"/>
      <c r="K70" s="5">
        <v>204</v>
      </c>
      <c r="L70" s="5">
        <v>12</v>
      </c>
      <c r="M70" s="5">
        <v>3</v>
      </c>
      <c r="N70" s="5" t="s">
        <v>3</v>
      </c>
      <c r="O70" s="5">
        <v>0</v>
      </c>
      <c r="P70" s="5">
        <f>ROUND(Source!BR57,O70)</f>
        <v>1047</v>
      </c>
    </row>
    <row r="71" spans="1:16" ht="12.75">
      <c r="A71" s="5">
        <v>50</v>
      </c>
      <c r="B71" s="5">
        <v>0</v>
      </c>
      <c r="C71" s="5">
        <v>0</v>
      </c>
      <c r="D71" s="5">
        <v>1</v>
      </c>
      <c r="E71" s="5">
        <v>205</v>
      </c>
      <c r="F71" s="5">
        <f>ROUND(Source!S57,O71)</f>
        <v>232</v>
      </c>
      <c r="G71" s="5" t="s">
        <v>123</v>
      </c>
      <c r="H71" s="5" t="s">
        <v>124</v>
      </c>
      <c r="I71" s="5"/>
      <c r="J71" s="5"/>
      <c r="K71" s="5">
        <v>205</v>
      </c>
      <c r="L71" s="5">
        <v>13</v>
      </c>
      <c r="M71" s="5">
        <v>3</v>
      </c>
      <c r="N71" s="5" t="s">
        <v>3</v>
      </c>
      <c r="O71" s="5">
        <v>0</v>
      </c>
      <c r="P71" s="5">
        <f>ROUND(Source!BS57,O71)</f>
        <v>1503</v>
      </c>
    </row>
    <row r="72" spans="1:16" ht="12.75">
      <c r="A72" s="5">
        <v>50</v>
      </c>
      <c r="B72" s="5">
        <v>0</v>
      </c>
      <c r="C72" s="5">
        <v>0</v>
      </c>
      <c r="D72" s="5">
        <v>1</v>
      </c>
      <c r="E72" s="5">
        <v>214</v>
      </c>
      <c r="F72" s="5">
        <f>ROUND(Source!AS57,O72)</f>
        <v>14372</v>
      </c>
      <c r="G72" s="5" t="s">
        <v>125</v>
      </c>
      <c r="H72" s="5" t="s">
        <v>126</v>
      </c>
      <c r="I72" s="5"/>
      <c r="J72" s="5"/>
      <c r="K72" s="5">
        <v>214</v>
      </c>
      <c r="L72" s="5">
        <v>14</v>
      </c>
      <c r="M72" s="5">
        <v>3</v>
      </c>
      <c r="N72" s="5" t="s">
        <v>3</v>
      </c>
      <c r="O72" s="5">
        <v>0</v>
      </c>
      <c r="P72" s="5">
        <f>ROUND(Source!CS57,O72)</f>
        <v>93258</v>
      </c>
    </row>
    <row r="73" spans="1:16" ht="12.75">
      <c r="A73" s="5">
        <v>50</v>
      </c>
      <c r="B73" s="5">
        <v>0</v>
      </c>
      <c r="C73" s="5">
        <v>0</v>
      </c>
      <c r="D73" s="5">
        <v>1</v>
      </c>
      <c r="E73" s="5">
        <v>215</v>
      </c>
      <c r="F73" s="5">
        <f>ROUND(Source!AT57,O73)</f>
        <v>0</v>
      </c>
      <c r="G73" s="5" t="s">
        <v>127</v>
      </c>
      <c r="H73" s="5" t="s">
        <v>128</v>
      </c>
      <c r="I73" s="5"/>
      <c r="J73" s="5"/>
      <c r="K73" s="5">
        <v>215</v>
      </c>
      <c r="L73" s="5">
        <v>15</v>
      </c>
      <c r="M73" s="5">
        <v>3</v>
      </c>
      <c r="N73" s="5" t="s">
        <v>3</v>
      </c>
      <c r="O73" s="5">
        <v>0</v>
      </c>
      <c r="P73" s="5">
        <f>ROUND(Source!CT57,O73)</f>
        <v>0</v>
      </c>
    </row>
    <row r="74" spans="1:16" ht="12.75">
      <c r="A74" s="5">
        <v>50</v>
      </c>
      <c r="B74" s="5">
        <v>0</v>
      </c>
      <c r="C74" s="5">
        <v>0</v>
      </c>
      <c r="D74" s="5">
        <v>1</v>
      </c>
      <c r="E74" s="5">
        <v>217</v>
      </c>
      <c r="F74" s="5">
        <f>ROUND(Source!AU57,O74)</f>
        <v>0</v>
      </c>
      <c r="G74" s="5" t="s">
        <v>129</v>
      </c>
      <c r="H74" s="5" t="s">
        <v>130</v>
      </c>
      <c r="I74" s="5"/>
      <c r="J74" s="5"/>
      <c r="K74" s="5">
        <v>217</v>
      </c>
      <c r="L74" s="5">
        <v>16</v>
      </c>
      <c r="M74" s="5">
        <v>3</v>
      </c>
      <c r="N74" s="5" t="s">
        <v>3</v>
      </c>
      <c r="O74" s="5">
        <v>0</v>
      </c>
      <c r="P74" s="5">
        <f>ROUND(Source!CU57,O74)</f>
        <v>0</v>
      </c>
    </row>
    <row r="75" spans="1:16" ht="12.75">
      <c r="A75" s="5">
        <v>50</v>
      </c>
      <c r="B75" s="5">
        <v>0</v>
      </c>
      <c r="C75" s="5">
        <v>0</v>
      </c>
      <c r="D75" s="5">
        <v>1</v>
      </c>
      <c r="E75" s="5">
        <v>206</v>
      </c>
      <c r="F75" s="5">
        <f>ROUND(Source!T57,O75)</f>
        <v>0</v>
      </c>
      <c r="G75" s="5" t="s">
        <v>131</v>
      </c>
      <c r="H75" s="5" t="s">
        <v>132</v>
      </c>
      <c r="I75" s="5"/>
      <c r="J75" s="5"/>
      <c r="K75" s="5">
        <v>206</v>
      </c>
      <c r="L75" s="5">
        <v>17</v>
      </c>
      <c r="M75" s="5">
        <v>3</v>
      </c>
      <c r="N75" s="5" t="s">
        <v>3</v>
      </c>
      <c r="O75" s="5">
        <v>0</v>
      </c>
      <c r="P75" s="5">
        <f>ROUND(Source!BT57,O75)</f>
        <v>0</v>
      </c>
    </row>
    <row r="76" spans="1:16" ht="12.75">
      <c r="A76" s="5">
        <v>50</v>
      </c>
      <c r="B76" s="5">
        <v>0</v>
      </c>
      <c r="C76" s="5">
        <v>0</v>
      </c>
      <c r="D76" s="5">
        <v>1</v>
      </c>
      <c r="E76" s="5">
        <v>207</v>
      </c>
      <c r="F76" s="5">
        <f>Source!U57</f>
        <v>27.11518</v>
      </c>
      <c r="G76" s="5" t="s">
        <v>133</v>
      </c>
      <c r="H76" s="5" t="s">
        <v>134</v>
      </c>
      <c r="I76" s="5"/>
      <c r="J76" s="5"/>
      <c r="K76" s="5">
        <v>207</v>
      </c>
      <c r="L76" s="5">
        <v>18</v>
      </c>
      <c r="M76" s="5">
        <v>3</v>
      </c>
      <c r="N76" s="5" t="s">
        <v>3</v>
      </c>
      <c r="O76" s="5">
        <v>-1</v>
      </c>
      <c r="P76" s="5">
        <f>Source!BU57</f>
        <v>27.11518</v>
      </c>
    </row>
    <row r="77" spans="1:16" ht="12.75">
      <c r="A77" s="5">
        <v>50</v>
      </c>
      <c r="B77" s="5">
        <v>0</v>
      </c>
      <c r="C77" s="5">
        <v>0</v>
      </c>
      <c r="D77" s="5">
        <v>1</v>
      </c>
      <c r="E77" s="5">
        <v>208</v>
      </c>
      <c r="F77" s="5">
        <f>Source!V57</f>
        <v>12.399372</v>
      </c>
      <c r="G77" s="5" t="s">
        <v>135</v>
      </c>
      <c r="H77" s="5" t="s">
        <v>136</v>
      </c>
      <c r="I77" s="5"/>
      <c r="J77" s="5"/>
      <c r="K77" s="5">
        <v>208</v>
      </c>
      <c r="L77" s="5">
        <v>19</v>
      </c>
      <c r="M77" s="5">
        <v>3</v>
      </c>
      <c r="N77" s="5" t="s">
        <v>3</v>
      </c>
      <c r="O77" s="5">
        <v>-1</v>
      </c>
      <c r="P77" s="5">
        <f>Source!BV57</f>
        <v>12.399372</v>
      </c>
    </row>
    <row r="78" spans="1:16" ht="12.75">
      <c r="A78" s="5">
        <v>50</v>
      </c>
      <c r="B78" s="5">
        <v>0</v>
      </c>
      <c r="C78" s="5">
        <v>0</v>
      </c>
      <c r="D78" s="5">
        <v>1</v>
      </c>
      <c r="E78" s="5">
        <v>209</v>
      </c>
      <c r="F78" s="5">
        <f>ROUND(Source!W57,O78)</f>
        <v>314</v>
      </c>
      <c r="G78" s="5" t="s">
        <v>137</v>
      </c>
      <c r="H78" s="5" t="s">
        <v>138</v>
      </c>
      <c r="I78" s="5"/>
      <c r="J78" s="5"/>
      <c r="K78" s="5">
        <v>209</v>
      </c>
      <c r="L78" s="5">
        <v>20</v>
      </c>
      <c r="M78" s="5">
        <v>3</v>
      </c>
      <c r="N78" s="5" t="s">
        <v>3</v>
      </c>
      <c r="O78" s="5">
        <v>0</v>
      </c>
      <c r="P78" s="5">
        <f>ROUND(Source!BW57,O78)</f>
        <v>314</v>
      </c>
    </row>
    <row r="79" spans="1:16" ht="12.75">
      <c r="A79" s="5">
        <v>50</v>
      </c>
      <c r="B79" s="5">
        <v>0</v>
      </c>
      <c r="C79" s="5">
        <v>0</v>
      </c>
      <c r="D79" s="5">
        <v>1</v>
      </c>
      <c r="E79" s="5">
        <v>210</v>
      </c>
      <c r="F79" s="5">
        <f>ROUND(Source!X57,O79)</f>
        <v>419</v>
      </c>
      <c r="G79" s="5" t="s">
        <v>139</v>
      </c>
      <c r="H79" s="5" t="s">
        <v>140</v>
      </c>
      <c r="I79" s="5"/>
      <c r="J79" s="5"/>
      <c r="K79" s="5">
        <v>210</v>
      </c>
      <c r="L79" s="5">
        <v>21</v>
      </c>
      <c r="M79" s="5">
        <v>3</v>
      </c>
      <c r="N79" s="5" t="s">
        <v>3</v>
      </c>
      <c r="O79" s="5">
        <v>0</v>
      </c>
      <c r="P79" s="5">
        <f>ROUND(Source!BX57,O79)</f>
        <v>2714</v>
      </c>
    </row>
    <row r="80" spans="1:16" ht="12.75">
      <c r="A80" s="5">
        <v>50</v>
      </c>
      <c r="B80" s="5">
        <v>0</v>
      </c>
      <c r="C80" s="5">
        <v>0</v>
      </c>
      <c r="D80" s="5">
        <v>1</v>
      </c>
      <c r="E80" s="5">
        <v>211</v>
      </c>
      <c r="F80" s="5">
        <f>ROUND(Source!Y57,O80)</f>
        <v>255</v>
      </c>
      <c r="G80" s="5" t="s">
        <v>141</v>
      </c>
      <c r="H80" s="5" t="s">
        <v>142</v>
      </c>
      <c r="I80" s="5"/>
      <c r="J80" s="5"/>
      <c r="K80" s="5">
        <v>211</v>
      </c>
      <c r="L80" s="5">
        <v>22</v>
      </c>
      <c r="M80" s="5">
        <v>3</v>
      </c>
      <c r="N80" s="5" t="s">
        <v>3</v>
      </c>
      <c r="O80" s="5">
        <v>0</v>
      </c>
      <c r="P80" s="5">
        <f>ROUND(Source!BY57,O80)</f>
        <v>1651</v>
      </c>
    </row>
    <row r="81" spans="1:16" ht="12.75">
      <c r="A81" s="5">
        <v>50</v>
      </c>
      <c r="B81" s="5">
        <v>0</v>
      </c>
      <c r="C81" s="5">
        <v>0</v>
      </c>
      <c r="D81" s="5">
        <v>1</v>
      </c>
      <c r="E81" s="5">
        <v>224</v>
      </c>
      <c r="F81" s="5">
        <f>ROUND(Source!AR57,O81)</f>
        <v>14372</v>
      </c>
      <c r="G81" s="5" t="s">
        <v>143</v>
      </c>
      <c r="H81" s="5" t="s">
        <v>144</v>
      </c>
      <c r="I81" s="5"/>
      <c r="J81" s="5"/>
      <c r="K81" s="5">
        <v>224</v>
      </c>
      <c r="L81" s="5">
        <v>23</v>
      </c>
      <c r="M81" s="5">
        <v>3</v>
      </c>
      <c r="N81" s="5" t="s">
        <v>3</v>
      </c>
      <c r="O81" s="5">
        <v>0</v>
      </c>
      <c r="P81" s="5">
        <f>ROUND(Source!CR57,O81)</f>
        <v>93258</v>
      </c>
    </row>
    <row r="83" spans="1:88" ht="12.75">
      <c r="A83" s="1">
        <v>4</v>
      </c>
      <c r="B83" s="1">
        <v>1</v>
      </c>
      <c r="C83" s="1"/>
      <c r="D83" s="1">
        <f>ROW(A122)</f>
        <v>122</v>
      </c>
      <c r="E83" s="1"/>
      <c r="F83" s="1" t="s">
        <v>14</v>
      </c>
      <c r="G83" s="1" t="str">
        <f>'1.Смета.и.Акт'!C106</f>
        <v>Ремонт проезжей части и пешеходных дорожек</v>
      </c>
      <c r="H83" s="1" t="s">
        <v>3</v>
      </c>
      <c r="I83" s="1">
        <v>0</v>
      </c>
      <c r="J83" s="1"/>
      <c r="K83" s="1">
        <v>-1</v>
      </c>
      <c r="L83" s="1"/>
      <c r="M83" s="1"/>
      <c r="N83" s="1"/>
      <c r="O83" s="1"/>
      <c r="P83" s="1"/>
      <c r="Q83" s="1"/>
      <c r="R83" s="1"/>
      <c r="S83" s="1"/>
      <c r="T83" s="1"/>
      <c r="U83" s="1" t="s">
        <v>3</v>
      </c>
      <c r="V83" s="1">
        <v>0</v>
      </c>
      <c r="W83" s="1"/>
      <c r="X83" s="1"/>
      <c r="Y83" s="1"/>
      <c r="Z83" s="1"/>
      <c r="AA83" s="1"/>
      <c r="AB83" s="1" t="s">
        <v>3</v>
      </c>
      <c r="AC83" s="1" t="s">
        <v>3</v>
      </c>
      <c r="AD83" s="1" t="s">
        <v>3</v>
      </c>
      <c r="AE83" s="1" t="s">
        <v>3</v>
      </c>
      <c r="AF83" s="1" t="s">
        <v>3</v>
      </c>
      <c r="AG83" s="1" t="s">
        <v>3</v>
      </c>
      <c r="AH83" s="1"/>
      <c r="AI83" s="1"/>
      <c r="AJ83" s="1"/>
      <c r="AK83" s="1"/>
      <c r="AL83" s="1"/>
      <c r="AM83" s="1"/>
      <c r="AN83" s="1"/>
      <c r="AO83" s="1"/>
      <c r="AP83" s="1" t="s">
        <v>3</v>
      </c>
      <c r="AQ83" s="1" t="s">
        <v>3</v>
      </c>
      <c r="AR83" s="1" t="s">
        <v>3</v>
      </c>
      <c r="AS83" s="1"/>
      <c r="AT83" s="1"/>
      <c r="AU83" s="1"/>
      <c r="AV83" s="1"/>
      <c r="AW83" s="1"/>
      <c r="AX83" s="1"/>
      <c r="AY83" s="1"/>
      <c r="AZ83" s="1" t="s">
        <v>3</v>
      </c>
      <c r="BA83" s="1"/>
      <c r="BB83" s="1" t="s">
        <v>3</v>
      </c>
      <c r="BC83" s="1" t="s">
        <v>3</v>
      </c>
      <c r="BD83" s="1" t="s">
        <v>3</v>
      </c>
      <c r="BE83" s="1" t="s">
        <v>3</v>
      </c>
      <c r="BF83" s="1" t="s">
        <v>3</v>
      </c>
      <c r="BG83" s="1" t="s">
        <v>3</v>
      </c>
      <c r="BH83" s="1" t="s">
        <v>3</v>
      </c>
      <c r="BI83" s="1" t="s">
        <v>3</v>
      </c>
      <c r="BJ83" s="1" t="s">
        <v>3</v>
      </c>
      <c r="BK83" s="1" t="s">
        <v>3</v>
      </c>
      <c r="BL83" s="1" t="s">
        <v>3</v>
      </c>
      <c r="BM83" s="1" t="s">
        <v>3</v>
      </c>
      <c r="BN83" s="1" t="s">
        <v>3</v>
      </c>
      <c r="BO83" s="1" t="s">
        <v>3</v>
      </c>
      <c r="BP83" s="1" t="s">
        <v>3</v>
      </c>
      <c r="BQ83" s="1"/>
      <c r="BR83" s="1"/>
      <c r="BS83" s="1"/>
      <c r="BT83" s="1"/>
      <c r="BU83" s="1"/>
      <c r="BV83" s="1"/>
      <c r="BW83" s="1"/>
      <c r="BX83" s="1"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>
        <v>0</v>
      </c>
    </row>
    <row r="85" spans="1:118" ht="12.75">
      <c r="A85" s="3">
        <v>52</v>
      </c>
      <c r="B85" s="3">
        <f aca="true" t="shared" si="57" ref="B85:G85">B122</f>
        <v>1</v>
      </c>
      <c r="C85" s="3">
        <f t="shared" si="57"/>
        <v>4</v>
      </c>
      <c r="D85" s="3">
        <f t="shared" si="57"/>
        <v>83</v>
      </c>
      <c r="E85" s="3">
        <f t="shared" si="57"/>
        <v>0</v>
      </c>
      <c r="F85" s="3" t="str">
        <f t="shared" si="57"/>
        <v>Новый раздел</v>
      </c>
      <c r="G85" s="3" t="str">
        <f t="shared" si="57"/>
        <v>Ремонт проезжей части и пешеходных дорожек</v>
      </c>
      <c r="H85" s="3"/>
      <c r="I85" s="3"/>
      <c r="J85" s="3"/>
      <c r="K85" s="3"/>
      <c r="L85" s="3"/>
      <c r="M85" s="3"/>
      <c r="N85" s="3"/>
      <c r="O85" s="3">
        <f aca="true" t="shared" si="58" ref="O85:AT85">O122</f>
        <v>44481</v>
      </c>
      <c r="P85" s="3">
        <f t="shared" si="58"/>
        <v>39327</v>
      </c>
      <c r="Q85" s="3">
        <f t="shared" si="58"/>
        <v>1261</v>
      </c>
      <c r="R85" s="3">
        <f t="shared" si="58"/>
        <v>137</v>
      </c>
      <c r="S85" s="3">
        <f t="shared" si="58"/>
        <v>3893</v>
      </c>
      <c r="T85" s="3">
        <f t="shared" si="58"/>
        <v>0</v>
      </c>
      <c r="U85" s="3">
        <f t="shared" si="58"/>
        <v>461.8928</v>
      </c>
      <c r="V85" s="3">
        <f t="shared" si="58"/>
        <v>11.9428</v>
      </c>
      <c r="W85" s="3">
        <f t="shared" si="58"/>
        <v>767</v>
      </c>
      <c r="X85" s="3">
        <f t="shared" si="58"/>
        <v>4083</v>
      </c>
      <c r="Y85" s="3">
        <f t="shared" si="58"/>
        <v>2484</v>
      </c>
      <c r="Z85" s="3">
        <f t="shared" si="58"/>
        <v>0</v>
      </c>
      <c r="AA85" s="3">
        <f t="shared" si="58"/>
        <v>0</v>
      </c>
      <c r="AB85" s="3">
        <f t="shared" si="58"/>
        <v>44481</v>
      </c>
      <c r="AC85" s="3">
        <f t="shared" si="58"/>
        <v>39327</v>
      </c>
      <c r="AD85" s="3">
        <f t="shared" si="58"/>
        <v>1261</v>
      </c>
      <c r="AE85" s="3">
        <f t="shared" si="58"/>
        <v>137</v>
      </c>
      <c r="AF85" s="3">
        <f t="shared" si="58"/>
        <v>3893</v>
      </c>
      <c r="AG85" s="3">
        <f t="shared" si="58"/>
        <v>0</v>
      </c>
      <c r="AH85" s="3">
        <f t="shared" si="58"/>
        <v>461.8928</v>
      </c>
      <c r="AI85" s="3">
        <f t="shared" si="58"/>
        <v>11.9428</v>
      </c>
      <c r="AJ85" s="3">
        <f t="shared" si="58"/>
        <v>767</v>
      </c>
      <c r="AK85" s="3">
        <f t="shared" si="58"/>
        <v>4083</v>
      </c>
      <c r="AL85" s="3">
        <f t="shared" si="58"/>
        <v>2484</v>
      </c>
      <c r="AM85" s="3">
        <f t="shared" si="58"/>
        <v>0</v>
      </c>
      <c r="AN85" s="3">
        <f t="shared" si="58"/>
        <v>0</v>
      </c>
      <c r="AO85" s="3">
        <f t="shared" si="58"/>
        <v>0</v>
      </c>
      <c r="AP85" s="3">
        <f t="shared" si="58"/>
        <v>0</v>
      </c>
      <c r="AQ85" s="3">
        <f t="shared" si="58"/>
        <v>0</v>
      </c>
      <c r="AR85" s="3">
        <f t="shared" si="58"/>
        <v>51048</v>
      </c>
      <c r="AS85" s="3">
        <f t="shared" si="58"/>
        <v>51048</v>
      </c>
      <c r="AT85" s="3">
        <f t="shared" si="58"/>
        <v>0</v>
      </c>
      <c r="AU85" s="3">
        <f aca="true" t="shared" si="59" ref="AU85:BZ85">AU122</f>
        <v>0</v>
      </c>
      <c r="AV85" s="3">
        <f t="shared" si="59"/>
        <v>39327</v>
      </c>
      <c r="AW85" s="3">
        <f t="shared" si="59"/>
        <v>39327</v>
      </c>
      <c r="AX85" s="3">
        <f t="shared" si="59"/>
        <v>0</v>
      </c>
      <c r="AY85" s="3">
        <f t="shared" si="59"/>
        <v>39327</v>
      </c>
      <c r="AZ85" s="3">
        <f t="shared" si="59"/>
        <v>0</v>
      </c>
      <c r="BA85" s="3">
        <f t="shared" si="59"/>
        <v>0</v>
      </c>
      <c r="BB85" s="3">
        <f t="shared" si="59"/>
        <v>0</v>
      </c>
      <c r="BC85" s="3">
        <f t="shared" si="59"/>
        <v>0</v>
      </c>
      <c r="BD85" s="3">
        <f t="shared" si="59"/>
        <v>0</v>
      </c>
      <c r="BE85" s="3">
        <f t="shared" si="59"/>
        <v>51048</v>
      </c>
      <c r="BF85" s="3">
        <f t="shared" si="59"/>
        <v>51048</v>
      </c>
      <c r="BG85" s="3">
        <f t="shared" si="59"/>
        <v>0</v>
      </c>
      <c r="BH85" s="3">
        <f t="shared" si="59"/>
        <v>0</v>
      </c>
      <c r="BI85" s="3">
        <f t="shared" si="59"/>
        <v>39327</v>
      </c>
      <c r="BJ85" s="3">
        <f t="shared" si="59"/>
        <v>39327</v>
      </c>
      <c r="BK85" s="3">
        <f t="shared" si="59"/>
        <v>0</v>
      </c>
      <c r="BL85" s="3">
        <f t="shared" si="59"/>
        <v>39327</v>
      </c>
      <c r="BM85" s="3">
        <f t="shared" si="59"/>
        <v>0</v>
      </c>
      <c r="BN85" s="3">
        <f t="shared" si="59"/>
        <v>0</v>
      </c>
      <c r="BO85" s="4">
        <f t="shared" si="59"/>
        <v>288698</v>
      </c>
      <c r="BP85" s="4">
        <f t="shared" si="59"/>
        <v>255240</v>
      </c>
      <c r="BQ85" s="4">
        <f t="shared" si="59"/>
        <v>8183</v>
      </c>
      <c r="BR85" s="4">
        <f t="shared" si="59"/>
        <v>890</v>
      </c>
      <c r="BS85" s="4">
        <f t="shared" si="59"/>
        <v>25275</v>
      </c>
      <c r="BT85" s="4">
        <f t="shared" si="59"/>
        <v>0</v>
      </c>
      <c r="BU85" s="4">
        <f t="shared" si="59"/>
        <v>461.8928</v>
      </c>
      <c r="BV85" s="4">
        <f t="shared" si="59"/>
        <v>11.9428</v>
      </c>
      <c r="BW85" s="4">
        <f t="shared" si="59"/>
        <v>767</v>
      </c>
      <c r="BX85" s="4">
        <f t="shared" si="59"/>
        <v>26512</v>
      </c>
      <c r="BY85" s="4">
        <f t="shared" si="59"/>
        <v>16123</v>
      </c>
      <c r="BZ85" s="4">
        <f t="shared" si="59"/>
        <v>0</v>
      </c>
      <c r="CA85" s="4">
        <f aca="true" t="shared" si="60" ref="CA85:DF85">CA122</f>
        <v>0</v>
      </c>
      <c r="CB85" s="4">
        <f t="shared" si="60"/>
        <v>288698</v>
      </c>
      <c r="CC85" s="4">
        <f t="shared" si="60"/>
        <v>255240</v>
      </c>
      <c r="CD85" s="4">
        <f t="shared" si="60"/>
        <v>8183</v>
      </c>
      <c r="CE85" s="4">
        <f t="shared" si="60"/>
        <v>890</v>
      </c>
      <c r="CF85" s="4">
        <f t="shared" si="60"/>
        <v>25275</v>
      </c>
      <c r="CG85" s="4">
        <f t="shared" si="60"/>
        <v>0</v>
      </c>
      <c r="CH85" s="4">
        <f t="shared" si="60"/>
        <v>461.8928</v>
      </c>
      <c r="CI85" s="4">
        <f t="shared" si="60"/>
        <v>11.9428</v>
      </c>
      <c r="CJ85" s="4">
        <f t="shared" si="60"/>
        <v>767</v>
      </c>
      <c r="CK85" s="4">
        <f t="shared" si="60"/>
        <v>26512</v>
      </c>
      <c r="CL85" s="4">
        <f t="shared" si="60"/>
        <v>16123</v>
      </c>
      <c r="CM85" s="4">
        <f t="shared" si="60"/>
        <v>0</v>
      </c>
      <c r="CN85" s="4">
        <f t="shared" si="60"/>
        <v>0</v>
      </c>
      <c r="CO85" s="4">
        <f t="shared" si="60"/>
        <v>0</v>
      </c>
      <c r="CP85" s="4">
        <f t="shared" si="60"/>
        <v>0</v>
      </c>
      <c r="CQ85" s="4">
        <f t="shared" si="60"/>
        <v>0</v>
      </c>
      <c r="CR85" s="4">
        <f t="shared" si="60"/>
        <v>331333</v>
      </c>
      <c r="CS85" s="4">
        <f t="shared" si="60"/>
        <v>331333</v>
      </c>
      <c r="CT85" s="4">
        <f t="shared" si="60"/>
        <v>0</v>
      </c>
      <c r="CU85" s="4">
        <f t="shared" si="60"/>
        <v>0</v>
      </c>
      <c r="CV85" s="4">
        <f t="shared" si="60"/>
        <v>255240</v>
      </c>
      <c r="CW85" s="4">
        <f t="shared" si="60"/>
        <v>255240</v>
      </c>
      <c r="CX85" s="4">
        <f t="shared" si="60"/>
        <v>0</v>
      </c>
      <c r="CY85" s="4">
        <f t="shared" si="60"/>
        <v>255240</v>
      </c>
      <c r="CZ85" s="4">
        <f t="shared" si="60"/>
        <v>0</v>
      </c>
      <c r="DA85" s="4">
        <f t="shared" si="60"/>
        <v>0</v>
      </c>
      <c r="DB85" s="4">
        <f t="shared" si="60"/>
        <v>0</v>
      </c>
      <c r="DC85" s="4">
        <f t="shared" si="60"/>
        <v>0</v>
      </c>
      <c r="DD85" s="4">
        <f t="shared" si="60"/>
        <v>0</v>
      </c>
      <c r="DE85" s="4">
        <f t="shared" si="60"/>
        <v>331333</v>
      </c>
      <c r="DF85" s="4">
        <f t="shared" si="60"/>
        <v>331333</v>
      </c>
      <c r="DG85" s="4">
        <f aca="true" t="shared" si="61" ref="DG85:DN85">DG122</f>
        <v>0</v>
      </c>
      <c r="DH85" s="4">
        <f t="shared" si="61"/>
        <v>0</v>
      </c>
      <c r="DI85" s="4">
        <f t="shared" si="61"/>
        <v>255240</v>
      </c>
      <c r="DJ85" s="4">
        <f t="shared" si="61"/>
        <v>255240</v>
      </c>
      <c r="DK85" s="4">
        <f t="shared" si="61"/>
        <v>0</v>
      </c>
      <c r="DL85" s="4">
        <f t="shared" si="61"/>
        <v>255240</v>
      </c>
      <c r="DM85" s="4">
        <f t="shared" si="61"/>
        <v>0</v>
      </c>
      <c r="DN85" s="4">
        <f t="shared" si="61"/>
        <v>0</v>
      </c>
    </row>
    <row r="87" spans="1:255" ht="12.75">
      <c r="A87" s="2">
        <v>17</v>
      </c>
      <c r="B87" s="2">
        <v>1</v>
      </c>
      <c r="C87" s="2">
        <f>ROW(SmtRes!A117)</f>
        <v>117</v>
      </c>
      <c r="D87" s="2">
        <f>ROW(EtalonRes!A115)</f>
        <v>115</v>
      </c>
      <c r="E87" s="2" t="s">
        <v>146</v>
      </c>
      <c r="F87" s="2" t="s">
        <v>27</v>
      </c>
      <c r="G87" s="2" t="s">
        <v>28</v>
      </c>
      <c r="H87" s="2" t="s">
        <v>29</v>
      </c>
      <c r="I87" s="2">
        <f>'1.Смета.и.Акт'!E108</f>
        <v>0.6</v>
      </c>
      <c r="J87" s="2">
        <v>0</v>
      </c>
      <c r="K87" s="2"/>
      <c r="L87" s="2"/>
      <c r="M87" s="2"/>
      <c r="N87" s="2"/>
      <c r="O87" s="2">
        <f aca="true" t="shared" si="62" ref="O87:O120">ROUND(CP87,0)</f>
        <v>727</v>
      </c>
      <c r="P87" s="2">
        <f aca="true" t="shared" si="63" ref="P87:P120">ROUND(CQ87*I87,0)</f>
        <v>0</v>
      </c>
      <c r="Q87" s="2">
        <f aca="true" t="shared" si="64" ref="Q87:Q120">ROUND(CR87*I87,0)</f>
        <v>0</v>
      </c>
      <c r="R87" s="2">
        <f aca="true" t="shared" si="65" ref="R87:R120">ROUND(CS87*I87,0)</f>
        <v>0</v>
      </c>
      <c r="S87" s="2">
        <f aca="true" t="shared" si="66" ref="S87:S120">ROUND(CT87*I87,0)</f>
        <v>727</v>
      </c>
      <c r="T87" s="2">
        <f aca="true" t="shared" si="67" ref="T87:T120">ROUND(CU87*I87,0)</f>
        <v>0</v>
      </c>
      <c r="U87" s="2">
        <f aca="true" t="shared" si="68" ref="U87:U120">CV87*I87</f>
        <v>92.39999999999999</v>
      </c>
      <c r="V87" s="2">
        <f aca="true" t="shared" si="69" ref="V87:V120">CW87*I87</f>
        <v>0</v>
      </c>
      <c r="W87" s="2">
        <f aca="true" t="shared" si="70" ref="W87:W120">ROUND(CX87*I87,0)</f>
        <v>0</v>
      </c>
      <c r="X87" s="2">
        <f aca="true" t="shared" si="71" ref="X87:X120">ROUND(CY87,0)</f>
        <v>465</v>
      </c>
      <c r="Y87" s="2">
        <f aca="true" t="shared" si="72" ref="Y87:Y120">ROUND(CZ87,0)</f>
        <v>247</v>
      </c>
      <c r="Z87" s="2"/>
      <c r="AA87" s="2">
        <v>31892590</v>
      </c>
      <c r="AB87" s="2">
        <f>'1.Смета.и.Акт'!F108</f>
        <v>1211.98</v>
      </c>
      <c r="AC87" s="2">
        <f aca="true" t="shared" si="73" ref="AC87:AC114">ROUND((ES87),2)</f>
        <v>0</v>
      </c>
      <c r="AD87" s="2">
        <f>'1.Смета.и.Акт'!H108</f>
        <v>0</v>
      </c>
      <c r="AE87" s="2">
        <f>'1.Смета.и.Акт'!I108</f>
        <v>0</v>
      </c>
      <c r="AF87" s="2">
        <f>'1.Смета.и.Акт'!G108</f>
        <v>1211.98</v>
      </c>
      <c r="AG87" s="2">
        <f aca="true" t="shared" si="74" ref="AG87:AG120">ROUND((AP87),2)</f>
        <v>0</v>
      </c>
      <c r="AH87" s="2">
        <f aca="true" t="shared" si="75" ref="AH87:AH114">(EW87)</f>
        <v>154</v>
      </c>
      <c r="AI87" s="2">
        <f aca="true" t="shared" si="76" ref="AI87:AI114">(EX87)</f>
        <v>0</v>
      </c>
      <c r="AJ87" s="2">
        <f aca="true" t="shared" si="77" ref="AJ87:AJ120">ROUND((AS87),2)</f>
        <v>0</v>
      </c>
      <c r="AK87" s="2">
        <v>1211.98</v>
      </c>
      <c r="AL87" s="2">
        <v>0</v>
      </c>
      <c r="AM87" s="2">
        <v>0</v>
      </c>
      <c r="AN87" s="2">
        <v>0</v>
      </c>
      <c r="AO87" s="2">
        <v>1211.98</v>
      </c>
      <c r="AP87" s="2">
        <v>0</v>
      </c>
      <c r="AQ87" s="2">
        <v>154</v>
      </c>
      <c r="AR87" s="2">
        <v>0</v>
      </c>
      <c r="AS87" s="2">
        <v>0</v>
      </c>
      <c r="AT87" s="2">
        <f>'1.Смета.и.Акт'!E109</f>
        <v>64</v>
      </c>
      <c r="AU87" s="2">
        <f>'1.Смета.и.Акт'!E110</f>
        <v>34</v>
      </c>
      <c r="AV87" s="2">
        <v>1</v>
      </c>
      <c r="AW87" s="2">
        <v>1</v>
      </c>
      <c r="AX87" s="2"/>
      <c r="AY87" s="2"/>
      <c r="AZ87" s="2">
        <v>1</v>
      </c>
      <c r="BA87" s="2">
        <v>1</v>
      </c>
      <c r="BB87" s="2">
        <v>1</v>
      </c>
      <c r="BC87" s="2">
        <v>1</v>
      </c>
      <c r="BD87" s="2" t="s">
        <v>3</v>
      </c>
      <c r="BE87" s="2" t="s">
        <v>3</v>
      </c>
      <c r="BF87" s="2" t="s">
        <v>3</v>
      </c>
      <c r="BG87" s="2" t="s">
        <v>3</v>
      </c>
      <c r="BH87" s="2">
        <v>0</v>
      </c>
      <c r="BI87" s="2">
        <v>1</v>
      </c>
      <c r="BJ87" s="2" t="s">
        <v>30</v>
      </c>
      <c r="BK87" s="2"/>
      <c r="BL87" s="2"/>
      <c r="BM87" s="2">
        <v>1003</v>
      </c>
      <c r="BN87" s="2">
        <v>0</v>
      </c>
      <c r="BO87" s="2" t="s">
        <v>3</v>
      </c>
      <c r="BP87" s="2">
        <v>0</v>
      </c>
      <c r="BQ87" s="2">
        <v>1</v>
      </c>
      <c r="BR87" s="2">
        <v>0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 t="s">
        <v>3</v>
      </c>
      <c r="BZ87" s="2">
        <v>80</v>
      </c>
      <c r="CA87" s="2">
        <v>45</v>
      </c>
      <c r="CB87" s="2"/>
      <c r="CC87" s="2"/>
      <c r="CD87" s="2"/>
      <c r="CE87" s="2"/>
      <c r="CF87" s="2">
        <v>0</v>
      </c>
      <c r="CG87" s="2">
        <v>0</v>
      </c>
      <c r="CH87" s="2"/>
      <c r="CI87" s="2"/>
      <c r="CJ87" s="2"/>
      <c r="CK87" s="2"/>
      <c r="CL87" s="2"/>
      <c r="CM87" s="2">
        <v>0</v>
      </c>
      <c r="CN87" s="2" t="s">
        <v>3</v>
      </c>
      <c r="CO87" s="2">
        <v>0</v>
      </c>
      <c r="CP87" s="2">
        <f>IF('1.Смета.и.Акт'!F108=AC87+AD87+AF87,P87+Q87+S87,I87*AB87)</f>
        <v>727</v>
      </c>
      <c r="CQ87" s="2">
        <f aca="true" t="shared" si="78" ref="CQ87:CQ120">AC87*BC87</f>
        <v>0</v>
      </c>
      <c r="CR87" s="2">
        <f aca="true" t="shared" si="79" ref="CR87:CR120">AD87*BB87</f>
        <v>0</v>
      </c>
      <c r="CS87" s="2">
        <f aca="true" t="shared" si="80" ref="CS87:CS120">AE87*BS87</f>
        <v>0</v>
      </c>
      <c r="CT87" s="2">
        <f aca="true" t="shared" si="81" ref="CT87:CT120">AF87*BA87</f>
        <v>1211.98</v>
      </c>
      <c r="CU87" s="2">
        <f aca="true" t="shared" si="82" ref="CU87:CU120">AG87</f>
        <v>0</v>
      </c>
      <c r="CV87" s="2">
        <f aca="true" t="shared" si="83" ref="CV87:CV120">AH87</f>
        <v>154</v>
      </c>
      <c r="CW87" s="2">
        <f aca="true" t="shared" si="84" ref="CW87:CW120">AI87</f>
        <v>0</v>
      </c>
      <c r="CX87" s="2">
        <f aca="true" t="shared" si="85" ref="CX87:CX120">AJ87</f>
        <v>0</v>
      </c>
      <c r="CY87" s="2">
        <f aca="true" t="shared" si="86" ref="CY87:CY120">(((S87+(R87*IF(0,0,1)))*AT87)/100)</f>
        <v>465.28</v>
      </c>
      <c r="CZ87" s="2">
        <f aca="true" t="shared" si="87" ref="CZ87:CZ120">(((S87+(R87*IF(0,0,1)))*AU87)/100)</f>
        <v>247.18</v>
      </c>
      <c r="DA87" s="2"/>
      <c r="DB87" s="2"/>
      <c r="DC87" s="2" t="s">
        <v>3</v>
      </c>
      <c r="DD87" s="2" t="s">
        <v>3</v>
      </c>
      <c r="DE87" s="2" t="s">
        <v>3</v>
      </c>
      <c r="DF87" s="2" t="s">
        <v>3</v>
      </c>
      <c r="DG87" s="2" t="s">
        <v>3</v>
      </c>
      <c r="DH87" s="2" t="s">
        <v>3</v>
      </c>
      <c r="DI87" s="2" t="s">
        <v>3</v>
      </c>
      <c r="DJ87" s="2" t="s">
        <v>3</v>
      </c>
      <c r="DK87" s="2" t="s">
        <v>3</v>
      </c>
      <c r="DL87" s="2" t="s">
        <v>3</v>
      </c>
      <c r="DM87" s="2" t="s">
        <v>3</v>
      </c>
      <c r="DN87" s="2">
        <v>0</v>
      </c>
      <c r="DO87" s="2">
        <v>0</v>
      </c>
      <c r="DP87" s="2">
        <v>1</v>
      </c>
      <c r="DQ87" s="2">
        <v>1</v>
      </c>
      <c r="DR87" s="2"/>
      <c r="DS87" s="2"/>
      <c r="DT87" s="2"/>
      <c r="DU87" s="2">
        <v>1013</v>
      </c>
      <c r="DV87" s="2" t="s">
        <v>29</v>
      </c>
      <c r="DW87" s="2" t="str">
        <f>'1.Смета.и.Акт'!D108</f>
        <v>100 м3 грунта</v>
      </c>
      <c r="DX87" s="2">
        <v>1</v>
      </c>
      <c r="DY87" s="2"/>
      <c r="DZ87" s="2"/>
      <c r="EA87" s="2"/>
      <c r="EB87" s="2"/>
      <c r="EC87" s="2"/>
      <c r="ED87" s="2"/>
      <c r="EE87" s="2">
        <v>27364841</v>
      </c>
      <c r="EF87" s="2">
        <v>1</v>
      </c>
      <c r="EG87" s="2" t="s">
        <v>21</v>
      </c>
      <c r="EH87" s="2">
        <v>0</v>
      </c>
      <c r="EI87" s="2" t="s">
        <v>3</v>
      </c>
      <c r="EJ87" s="2">
        <v>1</v>
      </c>
      <c r="EK87" s="2">
        <v>1003</v>
      </c>
      <c r="EL87" s="2" t="s">
        <v>33</v>
      </c>
      <c r="EM87" s="2" t="s">
        <v>23</v>
      </c>
      <c r="EN87" s="2"/>
      <c r="EO87" s="2" t="s">
        <v>3</v>
      </c>
      <c r="EP87" s="2"/>
      <c r="EQ87" s="2">
        <v>0</v>
      </c>
      <c r="ER87" s="2">
        <v>1211.98</v>
      </c>
      <c r="ES87" s="2">
        <v>0</v>
      </c>
      <c r="ET87" s="2">
        <v>0</v>
      </c>
      <c r="EU87" s="2">
        <v>0</v>
      </c>
      <c r="EV87" s="2">
        <v>1211.98</v>
      </c>
      <c r="EW87" s="2">
        <v>154</v>
      </c>
      <c r="EX87" s="2">
        <v>0</v>
      </c>
      <c r="EY87" s="2">
        <v>0</v>
      </c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>
        <v>0</v>
      </c>
      <c r="FR87" s="2">
        <f aca="true" t="shared" si="88" ref="FR87:FR120">ROUND(IF(AND(BH87=3,BI87=3),P87,0),0)</f>
        <v>0</v>
      </c>
      <c r="FS87" s="2">
        <v>0</v>
      </c>
      <c r="FT87" s="2" t="s">
        <v>24</v>
      </c>
      <c r="FU87" s="2" t="s">
        <v>25</v>
      </c>
      <c r="FV87" s="2" t="s">
        <v>24</v>
      </c>
      <c r="FW87" s="2" t="s">
        <v>25</v>
      </c>
      <c r="FX87" s="2">
        <v>64</v>
      </c>
      <c r="FY87" s="2">
        <v>34</v>
      </c>
      <c r="FZ87" s="2"/>
      <c r="GA87" s="2" t="s">
        <v>3</v>
      </c>
      <c r="GB87" s="2"/>
      <c r="GC87" s="2"/>
      <c r="GD87" s="2">
        <v>0</v>
      </c>
      <c r="GE87" s="2"/>
      <c r="GF87" s="2">
        <v>2023641234</v>
      </c>
      <c r="GG87" s="2">
        <v>2</v>
      </c>
      <c r="GH87" s="2">
        <v>1</v>
      </c>
      <c r="GI87" s="2">
        <v>-2</v>
      </c>
      <c r="GJ87" s="2">
        <v>0</v>
      </c>
      <c r="GK87" s="2">
        <f>ROUND(R87*(R12)/100,0)</f>
        <v>0</v>
      </c>
      <c r="GL87" s="2">
        <f aca="true" t="shared" si="89" ref="GL87:GL120">ROUND(IF(AND(BH87=3,BI87=3,FS87&lt;&gt;0),P87,0),0)</f>
        <v>0</v>
      </c>
      <c r="GM87" s="2">
        <f aca="true" t="shared" si="90" ref="GM87:GM120">O87+X87+Y87+GK87</f>
        <v>1439</v>
      </c>
      <c r="GN87" s="2">
        <f aca="true" t="shared" si="91" ref="GN87:GN120">ROUND(IF(OR(BI87=0,BI87=1),O87+X87+Y87+GK87,0),0)</f>
        <v>1439</v>
      </c>
      <c r="GO87" s="2">
        <f aca="true" t="shared" si="92" ref="GO87:GO120">ROUND(IF(BI87=2,O87+X87+Y87+GK87,0),0)</f>
        <v>0</v>
      </c>
      <c r="GP87" s="2">
        <f aca="true" t="shared" si="93" ref="GP87:GP120">ROUND(IF(BI87=4,O87+X87+Y87+GK87,0),0)</f>
        <v>0</v>
      </c>
      <c r="GQ87" s="2"/>
      <c r="GR87" s="2">
        <v>0</v>
      </c>
      <c r="GS87" s="2"/>
      <c r="GT87" s="2">
        <v>0</v>
      </c>
      <c r="GU87" s="2">
        <v>1</v>
      </c>
      <c r="GV87" s="2">
        <v>0</v>
      </c>
      <c r="GW87" s="2">
        <v>0</v>
      </c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05" ht="12.75">
      <c r="A88">
        <v>17</v>
      </c>
      <c r="B88">
        <v>1</v>
      </c>
      <c r="C88">
        <f>ROW(SmtRes!A118)</f>
        <v>118</v>
      </c>
      <c r="D88">
        <f>ROW(EtalonRes!A116)</f>
        <v>116</v>
      </c>
      <c r="E88" t="s">
        <v>146</v>
      </c>
      <c r="F88" t="s">
        <v>27</v>
      </c>
      <c r="G88" t="s">
        <v>28</v>
      </c>
      <c r="H88" t="s">
        <v>29</v>
      </c>
      <c r="I88">
        <f>'1.Смета.и.Акт'!E108</f>
        <v>0.6</v>
      </c>
      <c r="J88">
        <v>0</v>
      </c>
      <c r="O88">
        <f t="shared" si="62"/>
        <v>4719</v>
      </c>
      <c r="P88">
        <f t="shared" si="63"/>
        <v>0</v>
      </c>
      <c r="Q88">
        <f t="shared" si="64"/>
        <v>0</v>
      </c>
      <c r="R88">
        <f t="shared" si="65"/>
        <v>0</v>
      </c>
      <c r="S88">
        <f t="shared" si="66"/>
        <v>4719</v>
      </c>
      <c r="T88">
        <f t="shared" si="67"/>
        <v>0</v>
      </c>
      <c r="U88">
        <f t="shared" si="68"/>
        <v>92.39999999999999</v>
      </c>
      <c r="V88">
        <f t="shared" si="69"/>
        <v>0</v>
      </c>
      <c r="W88">
        <f t="shared" si="70"/>
        <v>0</v>
      </c>
      <c r="X88">
        <f t="shared" si="71"/>
        <v>3020</v>
      </c>
      <c r="Y88">
        <f t="shared" si="72"/>
        <v>1604</v>
      </c>
      <c r="AA88">
        <v>31892591</v>
      </c>
      <c r="AB88">
        <f aca="true" t="shared" si="94" ref="AB87:AB120">ROUND((AC88+AD88+AF88),2)</f>
        <v>1211.98</v>
      </c>
      <c r="AC88">
        <f t="shared" si="73"/>
        <v>0</v>
      </c>
      <c r="AD88">
        <f aca="true" t="shared" si="95" ref="AD87:AD114">ROUND((((ET88)-(EU88))+AE88),2)</f>
        <v>0</v>
      </c>
      <c r="AE88">
        <f aca="true" t="shared" si="96" ref="AE87:AE114">ROUND((EU88),2)</f>
        <v>0</v>
      </c>
      <c r="AF88">
        <f aca="true" t="shared" si="97" ref="AF87:AF114">ROUND((EV88),2)</f>
        <v>1211.98</v>
      </c>
      <c r="AG88">
        <f t="shared" si="74"/>
        <v>0</v>
      </c>
      <c r="AH88">
        <f t="shared" si="75"/>
        <v>154</v>
      </c>
      <c r="AI88">
        <f t="shared" si="76"/>
        <v>0</v>
      </c>
      <c r="AJ88">
        <f t="shared" si="77"/>
        <v>0</v>
      </c>
      <c r="AK88">
        <v>1211.98</v>
      </c>
      <c r="AL88">
        <v>0</v>
      </c>
      <c r="AM88">
        <v>0</v>
      </c>
      <c r="AN88">
        <v>0</v>
      </c>
      <c r="AO88">
        <v>1211.98</v>
      </c>
      <c r="AP88">
        <v>0</v>
      </c>
      <c r="AQ88">
        <v>154</v>
      </c>
      <c r="AR88">
        <v>0</v>
      </c>
      <c r="AS88">
        <v>0</v>
      </c>
      <c r="AT88">
        <v>64</v>
      </c>
      <c r="AU88">
        <v>34</v>
      </c>
      <c r="AV88">
        <v>1</v>
      </c>
      <c r="AW88">
        <v>1</v>
      </c>
      <c r="AZ88">
        <v>6.49</v>
      </c>
      <c r="BA88">
        <v>6.49</v>
      </c>
      <c r="BB88">
        <v>6.49</v>
      </c>
      <c r="BC88">
        <v>6.49</v>
      </c>
      <c r="BH88">
        <v>0</v>
      </c>
      <c r="BI88">
        <v>1</v>
      </c>
      <c r="BJ88" t="s">
        <v>30</v>
      </c>
      <c r="BM88">
        <v>1003</v>
      </c>
      <c r="BN88">
        <v>0</v>
      </c>
      <c r="BP88">
        <v>0</v>
      </c>
      <c r="BQ88">
        <v>1</v>
      </c>
      <c r="BR88">
        <v>0</v>
      </c>
      <c r="BS88">
        <v>6.49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80</v>
      </c>
      <c r="CA88">
        <v>45</v>
      </c>
      <c r="CF88">
        <v>0</v>
      </c>
      <c r="CG88">
        <v>0</v>
      </c>
      <c r="CM88">
        <v>0</v>
      </c>
      <c r="CO88">
        <v>0</v>
      </c>
      <c r="CP88">
        <f aca="true" t="shared" si="98" ref="CP87:CP120">(P88+Q88+S88)</f>
        <v>4719</v>
      </c>
      <c r="CQ88">
        <f t="shared" si="78"/>
        <v>0</v>
      </c>
      <c r="CR88">
        <f t="shared" si="79"/>
        <v>0</v>
      </c>
      <c r="CS88">
        <f t="shared" si="80"/>
        <v>0</v>
      </c>
      <c r="CT88">
        <f t="shared" si="81"/>
        <v>7865.7502</v>
      </c>
      <c r="CU88">
        <f t="shared" si="82"/>
        <v>0</v>
      </c>
      <c r="CV88">
        <f t="shared" si="83"/>
        <v>154</v>
      </c>
      <c r="CW88">
        <f t="shared" si="84"/>
        <v>0</v>
      </c>
      <c r="CX88">
        <f t="shared" si="85"/>
        <v>0</v>
      </c>
      <c r="CY88">
        <f t="shared" si="86"/>
        <v>3020.16</v>
      </c>
      <c r="CZ88">
        <f t="shared" si="87"/>
        <v>1604.46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29</v>
      </c>
      <c r="DW88" t="s">
        <v>29</v>
      </c>
      <c r="DX88">
        <v>1</v>
      </c>
      <c r="EE88">
        <v>27364841</v>
      </c>
      <c r="EF88">
        <v>1</v>
      </c>
      <c r="EG88" t="s">
        <v>21</v>
      </c>
      <c r="EH88">
        <v>0</v>
      </c>
      <c r="EJ88">
        <v>1</v>
      </c>
      <c r="EK88">
        <v>1003</v>
      </c>
      <c r="EL88" t="s">
        <v>33</v>
      </c>
      <c r="EM88" t="s">
        <v>23</v>
      </c>
      <c r="EQ88">
        <v>0</v>
      </c>
      <c r="ER88">
        <v>1211.98</v>
      </c>
      <c r="ES88">
        <v>0</v>
      </c>
      <c r="ET88">
        <v>0</v>
      </c>
      <c r="EU88">
        <v>0</v>
      </c>
      <c r="EV88">
        <v>1211.98</v>
      </c>
      <c r="EW88">
        <v>154</v>
      </c>
      <c r="EX88">
        <v>0</v>
      </c>
      <c r="EY88">
        <v>0</v>
      </c>
      <c r="FQ88">
        <v>0</v>
      </c>
      <c r="FR88">
        <f t="shared" si="88"/>
        <v>0</v>
      </c>
      <c r="FS88">
        <v>0</v>
      </c>
      <c r="FT88" t="s">
        <v>24</v>
      </c>
      <c r="FU88" t="s">
        <v>25</v>
      </c>
      <c r="FV88" t="s">
        <v>24</v>
      </c>
      <c r="FW88" t="s">
        <v>25</v>
      </c>
      <c r="FX88">
        <v>64</v>
      </c>
      <c r="FY88">
        <v>34</v>
      </c>
      <c r="GD88">
        <v>0</v>
      </c>
      <c r="GF88">
        <v>2023641234</v>
      </c>
      <c r="GG88">
        <v>1</v>
      </c>
      <c r="GH88">
        <v>1</v>
      </c>
      <c r="GI88">
        <v>4</v>
      </c>
      <c r="GJ88">
        <v>0</v>
      </c>
      <c r="GK88">
        <f>ROUND(R88*(S12)/100,0)</f>
        <v>0</v>
      </c>
      <c r="GL88">
        <f t="shared" si="89"/>
        <v>0</v>
      </c>
      <c r="GM88">
        <f t="shared" si="90"/>
        <v>9343</v>
      </c>
      <c r="GN88">
        <f t="shared" si="91"/>
        <v>9343</v>
      </c>
      <c r="GO88">
        <f t="shared" si="92"/>
        <v>0</v>
      </c>
      <c r="GP88">
        <f t="shared" si="93"/>
        <v>0</v>
      </c>
      <c r="GR88">
        <v>0</v>
      </c>
      <c r="GT88">
        <v>0</v>
      </c>
      <c r="GU88">
        <v>1</v>
      </c>
      <c r="GV88">
        <v>0</v>
      </c>
      <c r="GW88">
        <v>0</v>
      </c>
    </row>
    <row r="89" spans="1:255" ht="12.75">
      <c r="A89" s="2">
        <v>17</v>
      </c>
      <c r="B89" s="2">
        <v>1</v>
      </c>
      <c r="C89" s="2">
        <f>ROW(SmtRes!A127)</f>
        <v>127</v>
      </c>
      <c r="D89" s="2">
        <f>ROW(EtalonRes!A125)</f>
        <v>125</v>
      </c>
      <c r="E89" s="2" t="s">
        <v>147</v>
      </c>
      <c r="F89" s="2" t="s">
        <v>46</v>
      </c>
      <c r="G89" s="2" t="s">
        <v>47</v>
      </c>
      <c r="H89" s="2" t="s">
        <v>48</v>
      </c>
      <c r="I89" s="2">
        <f>'1.Смета.и.Акт'!E111</f>
        <v>0.05</v>
      </c>
      <c r="J89" s="2">
        <v>0</v>
      </c>
      <c r="K89" s="2"/>
      <c r="L89" s="2"/>
      <c r="M89" s="2"/>
      <c r="N89" s="2"/>
      <c r="O89" s="2">
        <f t="shared" si="62"/>
        <v>225</v>
      </c>
      <c r="P89" s="2">
        <f t="shared" si="63"/>
        <v>189</v>
      </c>
      <c r="Q89" s="2">
        <f t="shared" si="64"/>
        <v>4</v>
      </c>
      <c r="R89" s="2">
        <f t="shared" si="65"/>
        <v>0</v>
      </c>
      <c r="S89" s="2">
        <f t="shared" si="66"/>
        <v>32</v>
      </c>
      <c r="T89" s="2">
        <f t="shared" si="67"/>
        <v>0</v>
      </c>
      <c r="U89" s="2">
        <f t="shared" si="68"/>
        <v>3.8040000000000003</v>
      </c>
      <c r="V89" s="2">
        <f t="shared" si="69"/>
        <v>0.034</v>
      </c>
      <c r="W89" s="2">
        <f t="shared" si="70"/>
        <v>0</v>
      </c>
      <c r="X89" s="2">
        <f t="shared" si="71"/>
        <v>36</v>
      </c>
      <c r="Y89" s="2">
        <f t="shared" si="72"/>
        <v>23</v>
      </c>
      <c r="Z89" s="2"/>
      <c r="AA89" s="2">
        <v>31892590</v>
      </c>
      <c r="AB89" s="2">
        <f>'1.Смета.и.Акт'!F111</f>
        <v>4507.82</v>
      </c>
      <c r="AC89" s="2">
        <f t="shared" si="73"/>
        <v>3778.51</v>
      </c>
      <c r="AD89" s="2">
        <f>'1.Смета.и.Акт'!H111</f>
        <v>80.35</v>
      </c>
      <c r="AE89" s="2">
        <f>'1.Смета.и.Акт'!I111</f>
        <v>9.25</v>
      </c>
      <c r="AF89" s="2">
        <f>'1.Смета.и.Акт'!G111</f>
        <v>648.96</v>
      </c>
      <c r="AG89" s="2">
        <f t="shared" si="74"/>
        <v>0</v>
      </c>
      <c r="AH89" s="2">
        <f t="shared" si="75"/>
        <v>76.08</v>
      </c>
      <c r="AI89" s="2">
        <f t="shared" si="76"/>
        <v>0.68</v>
      </c>
      <c r="AJ89" s="2">
        <f t="shared" si="77"/>
        <v>0</v>
      </c>
      <c r="AK89" s="2">
        <v>4507.82</v>
      </c>
      <c r="AL89" s="2">
        <v>3778.51</v>
      </c>
      <c r="AM89" s="2">
        <v>80.35</v>
      </c>
      <c r="AN89" s="2">
        <v>9.25</v>
      </c>
      <c r="AO89" s="2">
        <v>648.96</v>
      </c>
      <c r="AP89" s="2">
        <v>0</v>
      </c>
      <c r="AQ89" s="2">
        <v>76.08</v>
      </c>
      <c r="AR89" s="2">
        <v>0.68</v>
      </c>
      <c r="AS89" s="2">
        <v>0</v>
      </c>
      <c r="AT89" s="2">
        <f>'1.Смета.и.Акт'!E112</f>
        <v>114</v>
      </c>
      <c r="AU89" s="2">
        <f>'1.Смета.и.Акт'!E113</f>
        <v>71</v>
      </c>
      <c r="AV89" s="2">
        <v>1</v>
      </c>
      <c r="AW89" s="2">
        <v>1</v>
      </c>
      <c r="AX89" s="2"/>
      <c r="AY89" s="2"/>
      <c r="AZ89" s="2">
        <v>1</v>
      </c>
      <c r="BA89" s="2">
        <v>1</v>
      </c>
      <c r="BB89" s="2">
        <v>1</v>
      </c>
      <c r="BC89" s="2">
        <v>1</v>
      </c>
      <c r="BD89" s="2" t="s">
        <v>3</v>
      </c>
      <c r="BE89" s="2" t="s">
        <v>3</v>
      </c>
      <c r="BF89" s="2" t="s">
        <v>3</v>
      </c>
      <c r="BG89" s="2" t="s">
        <v>3</v>
      </c>
      <c r="BH89" s="2">
        <v>0</v>
      </c>
      <c r="BI89" s="2">
        <v>1</v>
      </c>
      <c r="BJ89" s="2" t="s">
        <v>49</v>
      </c>
      <c r="BK89" s="2"/>
      <c r="BL89" s="2"/>
      <c r="BM89" s="2">
        <v>27001</v>
      </c>
      <c r="BN89" s="2">
        <v>0</v>
      </c>
      <c r="BO89" s="2" t="s">
        <v>3</v>
      </c>
      <c r="BP89" s="2">
        <v>0</v>
      </c>
      <c r="BQ89" s="2">
        <v>1</v>
      </c>
      <c r="BR89" s="2">
        <v>0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 t="s">
        <v>3</v>
      </c>
      <c r="BZ89" s="2">
        <v>142</v>
      </c>
      <c r="CA89" s="2">
        <v>95</v>
      </c>
      <c r="CB89" s="2"/>
      <c r="CC89" s="2"/>
      <c r="CD89" s="2"/>
      <c r="CE89" s="2"/>
      <c r="CF89" s="2">
        <v>0</v>
      </c>
      <c r="CG89" s="2">
        <v>0</v>
      </c>
      <c r="CH89" s="2"/>
      <c r="CI89" s="2"/>
      <c r="CJ89" s="2"/>
      <c r="CK89" s="2"/>
      <c r="CL89" s="2"/>
      <c r="CM89" s="2">
        <v>0</v>
      </c>
      <c r="CN89" s="2" t="s">
        <v>3</v>
      </c>
      <c r="CO89" s="2">
        <v>0</v>
      </c>
      <c r="CP89" s="2">
        <f>IF('1.Смета.и.Акт'!F111=AC89+AD89+AF89,P89+Q89+S89,I89*AB89)</f>
        <v>225</v>
      </c>
      <c r="CQ89" s="2">
        <f t="shared" si="78"/>
        <v>3778.51</v>
      </c>
      <c r="CR89" s="2">
        <f t="shared" si="79"/>
        <v>80.35</v>
      </c>
      <c r="CS89" s="2">
        <f t="shared" si="80"/>
        <v>9.25</v>
      </c>
      <c r="CT89" s="2">
        <f t="shared" si="81"/>
        <v>648.96</v>
      </c>
      <c r="CU89" s="2">
        <f t="shared" si="82"/>
        <v>0</v>
      </c>
      <c r="CV89" s="2">
        <f t="shared" si="83"/>
        <v>76.08</v>
      </c>
      <c r="CW89" s="2">
        <f t="shared" si="84"/>
        <v>0.68</v>
      </c>
      <c r="CX89" s="2">
        <f t="shared" si="85"/>
        <v>0</v>
      </c>
      <c r="CY89" s="2">
        <f t="shared" si="86"/>
        <v>36.48</v>
      </c>
      <c r="CZ89" s="2">
        <f t="shared" si="87"/>
        <v>22.72</v>
      </c>
      <c r="DA89" s="2"/>
      <c r="DB89" s="2"/>
      <c r="DC89" s="2" t="s">
        <v>3</v>
      </c>
      <c r="DD89" s="2" t="s">
        <v>3</v>
      </c>
      <c r="DE89" s="2" t="s">
        <v>3</v>
      </c>
      <c r="DF89" s="2" t="s">
        <v>3</v>
      </c>
      <c r="DG89" s="2" t="s">
        <v>3</v>
      </c>
      <c r="DH89" s="2" t="s">
        <v>3</v>
      </c>
      <c r="DI89" s="2" t="s">
        <v>3</v>
      </c>
      <c r="DJ89" s="2" t="s">
        <v>3</v>
      </c>
      <c r="DK89" s="2" t="s">
        <v>3</v>
      </c>
      <c r="DL89" s="2" t="s">
        <v>3</v>
      </c>
      <c r="DM89" s="2" t="s">
        <v>3</v>
      </c>
      <c r="DN89" s="2">
        <v>0</v>
      </c>
      <c r="DO89" s="2">
        <v>0</v>
      </c>
      <c r="DP89" s="2">
        <v>1</v>
      </c>
      <c r="DQ89" s="2">
        <v>1</v>
      </c>
      <c r="DR89" s="2"/>
      <c r="DS89" s="2"/>
      <c r="DT89" s="2"/>
      <c r="DU89" s="2">
        <v>1013</v>
      </c>
      <c r="DV89" s="2" t="s">
        <v>48</v>
      </c>
      <c r="DW89" s="2" t="str">
        <f>'1.Смета.и.Акт'!D111</f>
        <v>100 м бортового камня</v>
      </c>
      <c r="DX89" s="2">
        <v>1</v>
      </c>
      <c r="DY89" s="2"/>
      <c r="DZ89" s="2"/>
      <c r="EA89" s="2"/>
      <c r="EB89" s="2"/>
      <c r="EC89" s="2"/>
      <c r="ED89" s="2"/>
      <c r="EE89" s="2">
        <v>27364906</v>
      </c>
      <c r="EF89" s="2">
        <v>1</v>
      </c>
      <c r="EG89" s="2" t="s">
        <v>21</v>
      </c>
      <c r="EH89" s="2">
        <v>0</v>
      </c>
      <c r="EI89" s="2" t="s">
        <v>3</v>
      </c>
      <c r="EJ89" s="2">
        <v>1</v>
      </c>
      <c r="EK89" s="2">
        <v>27001</v>
      </c>
      <c r="EL89" s="2" t="s">
        <v>50</v>
      </c>
      <c r="EM89" s="2" t="s">
        <v>51</v>
      </c>
      <c r="EN89" s="2"/>
      <c r="EO89" s="2" t="s">
        <v>3</v>
      </c>
      <c r="EP89" s="2"/>
      <c r="EQ89" s="2">
        <v>0</v>
      </c>
      <c r="ER89" s="2">
        <v>4507.82</v>
      </c>
      <c r="ES89" s="2">
        <v>3778.51</v>
      </c>
      <c r="ET89" s="2">
        <v>80.35</v>
      </c>
      <c r="EU89" s="2">
        <v>9.25</v>
      </c>
      <c r="EV89" s="2">
        <v>648.96</v>
      </c>
      <c r="EW89" s="2">
        <v>76.08</v>
      </c>
      <c r="EX89" s="2">
        <v>0.68</v>
      </c>
      <c r="EY89" s="2">
        <v>0</v>
      </c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>
        <v>0</v>
      </c>
      <c r="FR89" s="2">
        <f t="shared" si="88"/>
        <v>0</v>
      </c>
      <c r="FS89" s="2">
        <v>0</v>
      </c>
      <c r="FT89" s="2" t="s">
        <v>24</v>
      </c>
      <c r="FU89" s="2" t="s">
        <v>25</v>
      </c>
      <c r="FV89" s="2" t="s">
        <v>24</v>
      </c>
      <c r="FW89" s="2" t="s">
        <v>25</v>
      </c>
      <c r="FX89" s="2">
        <v>114</v>
      </c>
      <c r="FY89" s="2">
        <v>71</v>
      </c>
      <c r="FZ89" s="2"/>
      <c r="GA89" s="2" t="s">
        <v>3</v>
      </c>
      <c r="GB89" s="2"/>
      <c r="GC89" s="2"/>
      <c r="GD89" s="2">
        <v>0</v>
      </c>
      <c r="GE89" s="2"/>
      <c r="GF89" s="2">
        <v>-1359570434</v>
      </c>
      <c r="GG89" s="2">
        <v>2</v>
      </c>
      <c r="GH89" s="2">
        <v>1</v>
      </c>
      <c r="GI89" s="2">
        <v>-2</v>
      </c>
      <c r="GJ89" s="2">
        <v>0</v>
      </c>
      <c r="GK89" s="2">
        <f>ROUND(R89*(R12)/100,0)</f>
        <v>0</v>
      </c>
      <c r="GL89" s="2">
        <f t="shared" si="89"/>
        <v>0</v>
      </c>
      <c r="GM89" s="2">
        <f t="shared" si="90"/>
        <v>284</v>
      </c>
      <c r="GN89" s="2">
        <f t="shared" si="91"/>
        <v>284</v>
      </c>
      <c r="GO89" s="2">
        <f t="shared" si="92"/>
        <v>0</v>
      </c>
      <c r="GP89" s="2">
        <f t="shared" si="93"/>
        <v>0</v>
      </c>
      <c r="GQ89" s="2"/>
      <c r="GR89" s="2">
        <v>0</v>
      </c>
      <c r="GS89" s="2"/>
      <c r="GT89" s="2">
        <v>0</v>
      </c>
      <c r="GU89" s="2">
        <v>1</v>
      </c>
      <c r="GV89" s="2">
        <v>0</v>
      </c>
      <c r="GW89" s="2">
        <v>0</v>
      </c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05" ht="12.75">
      <c r="A90">
        <v>17</v>
      </c>
      <c r="B90">
        <v>1</v>
      </c>
      <c r="C90">
        <f>ROW(SmtRes!A136)</f>
        <v>136</v>
      </c>
      <c r="D90">
        <f>ROW(EtalonRes!A134)</f>
        <v>134</v>
      </c>
      <c r="E90" t="s">
        <v>147</v>
      </c>
      <c r="F90" t="s">
        <v>46</v>
      </c>
      <c r="G90" t="s">
        <v>47</v>
      </c>
      <c r="H90" t="s">
        <v>48</v>
      </c>
      <c r="I90">
        <f>'1.Смета.и.Акт'!E111</f>
        <v>0.05</v>
      </c>
      <c r="J90">
        <v>0</v>
      </c>
      <c r="O90">
        <f t="shared" si="62"/>
        <v>1463</v>
      </c>
      <c r="P90">
        <f t="shared" si="63"/>
        <v>1226</v>
      </c>
      <c r="Q90">
        <f t="shared" si="64"/>
        <v>26</v>
      </c>
      <c r="R90">
        <f t="shared" si="65"/>
        <v>3</v>
      </c>
      <c r="S90">
        <f t="shared" si="66"/>
        <v>211</v>
      </c>
      <c r="T90">
        <f t="shared" si="67"/>
        <v>0</v>
      </c>
      <c r="U90">
        <f t="shared" si="68"/>
        <v>3.8040000000000003</v>
      </c>
      <c r="V90">
        <f t="shared" si="69"/>
        <v>0.034</v>
      </c>
      <c r="W90">
        <f t="shared" si="70"/>
        <v>0</v>
      </c>
      <c r="X90">
        <f t="shared" si="71"/>
        <v>244</v>
      </c>
      <c r="Y90">
        <f t="shared" si="72"/>
        <v>152</v>
      </c>
      <c r="AA90">
        <v>31892591</v>
      </c>
      <c r="AB90">
        <f t="shared" si="94"/>
        <v>4507.82</v>
      </c>
      <c r="AC90">
        <f t="shared" si="73"/>
        <v>3778.51</v>
      </c>
      <c r="AD90">
        <f t="shared" si="95"/>
        <v>80.35</v>
      </c>
      <c r="AE90">
        <f t="shared" si="96"/>
        <v>9.25</v>
      </c>
      <c r="AF90">
        <f t="shared" si="97"/>
        <v>648.96</v>
      </c>
      <c r="AG90">
        <f t="shared" si="74"/>
        <v>0</v>
      </c>
      <c r="AH90">
        <f t="shared" si="75"/>
        <v>76.08</v>
      </c>
      <c r="AI90">
        <f t="shared" si="76"/>
        <v>0.68</v>
      </c>
      <c r="AJ90">
        <f t="shared" si="77"/>
        <v>0</v>
      </c>
      <c r="AK90">
        <v>4507.82</v>
      </c>
      <c r="AL90">
        <v>3778.51</v>
      </c>
      <c r="AM90">
        <v>80.35</v>
      </c>
      <c r="AN90">
        <v>9.25</v>
      </c>
      <c r="AO90">
        <v>648.96</v>
      </c>
      <c r="AP90">
        <v>0</v>
      </c>
      <c r="AQ90">
        <v>76.08</v>
      </c>
      <c r="AR90">
        <v>0.68</v>
      </c>
      <c r="AS90">
        <v>0</v>
      </c>
      <c r="AT90">
        <v>114</v>
      </c>
      <c r="AU90">
        <v>71</v>
      </c>
      <c r="AV90">
        <v>1</v>
      </c>
      <c r="AW90">
        <v>1</v>
      </c>
      <c r="AZ90">
        <v>6.49</v>
      </c>
      <c r="BA90">
        <v>6.49</v>
      </c>
      <c r="BB90">
        <v>6.49</v>
      </c>
      <c r="BC90">
        <v>6.49</v>
      </c>
      <c r="BH90">
        <v>0</v>
      </c>
      <c r="BI90">
        <v>1</v>
      </c>
      <c r="BJ90" t="s">
        <v>49</v>
      </c>
      <c r="BM90">
        <v>27001</v>
      </c>
      <c r="BN90">
        <v>0</v>
      </c>
      <c r="BP90">
        <v>0</v>
      </c>
      <c r="BQ90">
        <v>1</v>
      </c>
      <c r="BR90">
        <v>0</v>
      </c>
      <c r="BS90">
        <v>6.49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142</v>
      </c>
      <c r="CA90">
        <v>95</v>
      </c>
      <c r="CF90">
        <v>0</v>
      </c>
      <c r="CG90">
        <v>0</v>
      </c>
      <c r="CM90">
        <v>0</v>
      </c>
      <c r="CO90">
        <v>0</v>
      </c>
      <c r="CP90">
        <f t="shared" si="98"/>
        <v>1463</v>
      </c>
      <c r="CQ90">
        <f t="shared" si="78"/>
        <v>24522.5299</v>
      </c>
      <c r="CR90">
        <f t="shared" si="79"/>
        <v>521.4715</v>
      </c>
      <c r="CS90">
        <f t="shared" si="80"/>
        <v>60.0325</v>
      </c>
      <c r="CT90">
        <f t="shared" si="81"/>
        <v>4211.750400000001</v>
      </c>
      <c r="CU90">
        <f t="shared" si="82"/>
        <v>0</v>
      </c>
      <c r="CV90">
        <f t="shared" si="83"/>
        <v>76.08</v>
      </c>
      <c r="CW90">
        <f t="shared" si="84"/>
        <v>0.68</v>
      </c>
      <c r="CX90">
        <f t="shared" si="85"/>
        <v>0</v>
      </c>
      <c r="CY90">
        <f t="shared" si="86"/>
        <v>243.96</v>
      </c>
      <c r="CZ90">
        <f t="shared" si="87"/>
        <v>151.94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48</v>
      </c>
      <c r="DW90" t="s">
        <v>48</v>
      </c>
      <c r="DX90">
        <v>1</v>
      </c>
      <c r="EE90">
        <v>27364906</v>
      </c>
      <c r="EF90">
        <v>1</v>
      </c>
      <c r="EG90" t="s">
        <v>21</v>
      </c>
      <c r="EH90">
        <v>0</v>
      </c>
      <c r="EJ90">
        <v>1</v>
      </c>
      <c r="EK90">
        <v>27001</v>
      </c>
      <c r="EL90" t="s">
        <v>50</v>
      </c>
      <c r="EM90" t="s">
        <v>51</v>
      </c>
      <c r="EQ90">
        <v>0</v>
      </c>
      <c r="ER90">
        <v>4507.82</v>
      </c>
      <c r="ES90">
        <v>3778.51</v>
      </c>
      <c r="ET90">
        <v>80.35</v>
      </c>
      <c r="EU90">
        <v>9.25</v>
      </c>
      <c r="EV90">
        <v>648.96</v>
      </c>
      <c r="EW90">
        <v>76.08</v>
      </c>
      <c r="EX90">
        <v>0.68</v>
      </c>
      <c r="EY90">
        <v>0</v>
      </c>
      <c r="FQ90">
        <v>0</v>
      </c>
      <c r="FR90">
        <f t="shared" si="88"/>
        <v>0</v>
      </c>
      <c r="FS90">
        <v>0</v>
      </c>
      <c r="FT90" t="s">
        <v>24</v>
      </c>
      <c r="FU90" t="s">
        <v>25</v>
      </c>
      <c r="FV90" t="s">
        <v>24</v>
      </c>
      <c r="FW90" t="s">
        <v>25</v>
      </c>
      <c r="FX90">
        <v>114</v>
      </c>
      <c r="FY90">
        <v>71</v>
      </c>
      <c r="GD90">
        <v>0</v>
      </c>
      <c r="GF90">
        <v>-1359570434</v>
      </c>
      <c r="GG90">
        <v>1</v>
      </c>
      <c r="GH90">
        <v>1</v>
      </c>
      <c r="GI90">
        <v>4</v>
      </c>
      <c r="GJ90">
        <v>0</v>
      </c>
      <c r="GK90">
        <f>ROUND(R90*(S12)/100,0)</f>
        <v>0</v>
      </c>
      <c r="GL90">
        <f t="shared" si="89"/>
        <v>0</v>
      </c>
      <c r="GM90">
        <f t="shared" si="90"/>
        <v>1859</v>
      </c>
      <c r="GN90">
        <f t="shared" si="91"/>
        <v>1859</v>
      </c>
      <c r="GO90">
        <f t="shared" si="92"/>
        <v>0</v>
      </c>
      <c r="GP90">
        <f t="shared" si="93"/>
        <v>0</v>
      </c>
      <c r="GR90">
        <v>0</v>
      </c>
      <c r="GT90">
        <v>0</v>
      </c>
      <c r="GU90">
        <v>1</v>
      </c>
      <c r="GV90">
        <v>0</v>
      </c>
      <c r="GW90">
        <v>0</v>
      </c>
    </row>
    <row r="91" spans="1:255" ht="12.75">
      <c r="A91" s="2">
        <v>18</v>
      </c>
      <c r="B91" s="2">
        <v>1</v>
      </c>
      <c r="C91" s="2">
        <v>127</v>
      </c>
      <c r="D91" s="2"/>
      <c r="E91" s="2" t="s">
        <v>148</v>
      </c>
      <c r="F91" s="2" t="s">
        <v>53</v>
      </c>
      <c r="G91" s="2" t="str">
        <f>'1.Смета.и.Акт'!C114</f>
        <v>Камни бортовые БР 100.30.15 /бетон В30 (М400), объем 0,043 м3/ (ГОСТ 6665-91)</v>
      </c>
      <c r="H91" s="2" t="s">
        <v>55</v>
      </c>
      <c r="I91" s="2">
        <f>I89*J91</f>
        <v>5</v>
      </c>
      <c r="J91" s="2">
        <v>100</v>
      </c>
      <c r="K91" s="2"/>
      <c r="L91" s="2"/>
      <c r="M91" s="2"/>
      <c r="N91" s="2"/>
      <c r="O91" s="2">
        <f t="shared" si="62"/>
        <v>318</v>
      </c>
      <c r="P91" s="2">
        <f t="shared" si="63"/>
        <v>318</v>
      </c>
      <c r="Q91" s="2">
        <f t="shared" si="64"/>
        <v>0</v>
      </c>
      <c r="R91" s="2">
        <f t="shared" si="65"/>
        <v>0</v>
      </c>
      <c r="S91" s="2">
        <f t="shared" si="66"/>
        <v>0</v>
      </c>
      <c r="T91" s="2">
        <f t="shared" si="67"/>
        <v>0</v>
      </c>
      <c r="U91" s="2">
        <f t="shared" si="68"/>
        <v>0</v>
      </c>
      <c r="V91" s="2">
        <f t="shared" si="69"/>
        <v>0</v>
      </c>
      <c r="W91" s="2">
        <f t="shared" si="70"/>
        <v>11</v>
      </c>
      <c r="X91" s="2">
        <f t="shared" si="71"/>
        <v>0</v>
      </c>
      <c r="Y91" s="2">
        <f t="shared" si="72"/>
        <v>0</v>
      </c>
      <c r="Z91" s="2"/>
      <c r="AA91" s="2">
        <v>31892590</v>
      </c>
      <c r="AB91" s="2">
        <f t="shared" si="94"/>
        <v>63.5</v>
      </c>
      <c r="AC91" s="2">
        <f>'1.Смета.и.Акт'!F114</f>
        <v>63.5</v>
      </c>
      <c r="AD91" s="2">
        <f t="shared" si="95"/>
        <v>0</v>
      </c>
      <c r="AE91" s="2">
        <f t="shared" si="96"/>
        <v>0</v>
      </c>
      <c r="AF91" s="2">
        <f t="shared" si="97"/>
        <v>0</v>
      </c>
      <c r="AG91" s="2">
        <f t="shared" si="74"/>
        <v>0</v>
      </c>
      <c r="AH91" s="2">
        <f t="shared" si="75"/>
        <v>0</v>
      </c>
      <c r="AI91" s="2">
        <f t="shared" si="76"/>
        <v>0</v>
      </c>
      <c r="AJ91" s="2">
        <f t="shared" si="77"/>
        <v>2.2</v>
      </c>
      <c r="AK91" s="2">
        <v>63.5</v>
      </c>
      <c r="AL91" s="2">
        <v>63.5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2.2</v>
      </c>
      <c r="AT91" s="2">
        <v>0</v>
      </c>
      <c r="AU91" s="2">
        <v>0</v>
      </c>
      <c r="AV91" s="2">
        <v>1</v>
      </c>
      <c r="AW91" s="2">
        <v>1</v>
      </c>
      <c r="AX91" s="2"/>
      <c r="AY91" s="2"/>
      <c r="AZ91" s="2">
        <v>1</v>
      </c>
      <c r="BA91" s="2">
        <v>1</v>
      </c>
      <c r="BB91" s="2">
        <v>1</v>
      </c>
      <c r="BC91" s="2">
        <v>1</v>
      </c>
      <c r="BD91" s="2" t="s">
        <v>3</v>
      </c>
      <c r="BE91" s="2" t="s">
        <v>3</v>
      </c>
      <c r="BF91" s="2" t="s">
        <v>3</v>
      </c>
      <c r="BG91" s="2" t="s">
        <v>3</v>
      </c>
      <c r="BH91" s="2">
        <v>3</v>
      </c>
      <c r="BI91" s="2">
        <v>1</v>
      </c>
      <c r="BJ91" s="2" t="str">
        <f>'1.Смета.и.Акт'!B114</f>
        <v>403-8021 ТССЦ-57 (ред.2014)</v>
      </c>
      <c r="BK91" s="2"/>
      <c r="BL91" s="2"/>
      <c r="BM91" s="2">
        <v>500001</v>
      </c>
      <c r="BN91" s="2">
        <v>0</v>
      </c>
      <c r="BO91" s="2" t="s">
        <v>3</v>
      </c>
      <c r="BP91" s="2">
        <v>0</v>
      </c>
      <c r="BQ91" s="2">
        <v>20</v>
      </c>
      <c r="BR91" s="2">
        <v>0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 t="s">
        <v>3</v>
      </c>
      <c r="BZ91" s="2">
        <v>0</v>
      </c>
      <c r="CA91" s="2">
        <v>0</v>
      </c>
      <c r="CB91" s="2"/>
      <c r="CC91" s="2"/>
      <c r="CD91" s="2"/>
      <c r="CE91" s="2"/>
      <c r="CF91" s="2">
        <v>0</v>
      </c>
      <c r="CG91" s="2">
        <v>0</v>
      </c>
      <c r="CH91" s="2"/>
      <c r="CI91" s="2"/>
      <c r="CJ91" s="2"/>
      <c r="CK91" s="2"/>
      <c r="CL91" s="2"/>
      <c r="CM91" s="2">
        <v>0</v>
      </c>
      <c r="CN91" s="2" t="s">
        <v>3</v>
      </c>
      <c r="CO91" s="2">
        <v>0</v>
      </c>
      <c r="CP91" s="2">
        <f>IF('1.Смета.и.Акт'!F114=AC91+AD91+AF91,P91+Q91+S91,I91*AB91)</f>
        <v>318</v>
      </c>
      <c r="CQ91" s="2">
        <f t="shared" si="78"/>
        <v>63.5</v>
      </c>
      <c r="CR91" s="2">
        <f t="shared" si="79"/>
        <v>0</v>
      </c>
      <c r="CS91" s="2">
        <f t="shared" si="80"/>
        <v>0</v>
      </c>
      <c r="CT91" s="2">
        <f t="shared" si="81"/>
        <v>0</v>
      </c>
      <c r="CU91" s="2">
        <f t="shared" si="82"/>
        <v>0</v>
      </c>
      <c r="CV91" s="2">
        <f t="shared" si="83"/>
        <v>0</v>
      </c>
      <c r="CW91" s="2">
        <f t="shared" si="84"/>
        <v>0</v>
      </c>
      <c r="CX91" s="2">
        <f t="shared" si="85"/>
        <v>2.2</v>
      </c>
      <c r="CY91" s="2">
        <f t="shared" si="86"/>
        <v>0</v>
      </c>
      <c r="CZ91" s="2">
        <f t="shared" si="87"/>
        <v>0</v>
      </c>
      <c r="DA91" s="2"/>
      <c r="DB91" s="2"/>
      <c r="DC91" s="2" t="s">
        <v>3</v>
      </c>
      <c r="DD91" s="2" t="s">
        <v>3</v>
      </c>
      <c r="DE91" s="2" t="s">
        <v>3</v>
      </c>
      <c r="DF91" s="2" t="s">
        <v>3</v>
      </c>
      <c r="DG91" s="2" t="s">
        <v>3</v>
      </c>
      <c r="DH91" s="2" t="s">
        <v>3</v>
      </c>
      <c r="DI91" s="2" t="s">
        <v>3</v>
      </c>
      <c r="DJ91" s="2" t="s">
        <v>3</v>
      </c>
      <c r="DK91" s="2" t="s">
        <v>3</v>
      </c>
      <c r="DL91" s="2" t="s">
        <v>3</v>
      </c>
      <c r="DM91" s="2" t="s">
        <v>3</v>
      </c>
      <c r="DN91" s="2">
        <v>0</v>
      </c>
      <c r="DO91" s="2">
        <v>0</v>
      </c>
      <c r="DP91" s="2">
        <v>1</v>
      </c>
      <c r="DQ91" s="2">
        <v>1</v>
      </c>
      <c r="DR91" s="2"/>
      <c r="DS91" s="2"/>
      <c r="DT91" s="2"/>
      <c r="DU91" s="2">
        <v>1010</v>
      </c>
      <c r="DV91" s="2" t="s">
        <v>55</v>
      </c>
      <c r="DW91" s="2" t="str">
        <f>'1.Смета.и.Акт'!D114</f>
        <v>шт.</v>
      </c>
      <c r="DX91" s="2">
        <v>1</v>
      </c>
      <c r="DY91" s="2"/>
      <c r="DZ91" s="2"/>
      <c r="EA91" s="2"/>
      <c r="EB91" s="2"/>
      <c r="EC91" s="2"/>
      <c r="ED91" s="2"/>
      <c r="EE91" s="2">
        <v>27364798</v>
      </c>
      <c r="EF91" s="2">
        <v>20</v>
      </c>
      <c r="EG91" s="2" t="s">
        <v>57</v>
      </c>
      <c r="EH91" s="2">
        <v>0</v>
      </c>
      <c r="EI91" s="2" t="s">
        <v>3</v>
      </c>
      <c r="EJ91" s="2">
        <v>1</v>
      </c>
      <c r="EK91" s="2">
        <v>500001</v>
      </c>
      <c r="EL91" s="2" t="s">
        <v>58</v>
      </c>
      <c r="EM91" s="2" t="s">
        <v>59</v>
      </c>
      <c r="EN91" s="2"/>
      <c r="EO91" s="2" t="s">
        <v>3</v>
      </c>
      <c r="EP91" s="2"/>
      <c r="EQ91" s="2">
        <v>0</v>
      </c>
      <c r="ER91" s="2">
        <v>63.5</v>
      </c>
      <c r="ES91" s="2">
        <v>63.5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>
        <v>0</v>
      </c>
      <c r="FR91" s="2">
        <f t="shared" si="88"/>
        <v>0</v>
      </c>
      <c r="FS91" s="2">
        <v>0</v>
      </c>
      <c r="FT91" s="2"/>
      <c r="FU91" s="2"/>
      <c r="FV91" s="2"/>
      <c r="FW91" s="2"/>
      <c r="FX91" s="2">
        <v>0</v>
      </c>
      <c r="FY91" s="2">
        <v>0</v>
      </c>
      <c r="FZ91" s="2"/>
      <c r="GA91" s="2" t="s">
        <v>3</v>
      </c>
      <c r="GB91" s="2"/>
      <c r="GC91" s="2"/>
      <c r="GD91" s="2">
        <v>0</v>
      </c>
      <c r="GE91" s="2"/>
      <c r="GF91" s="2">
        <v>1244949380</v>
      </c>
      <c r="GG91" s="2">
        <v>2</v>
      </c>
      <c r="GH91" s="2">
        <v>1</v>
      </c>
      <c r="GI91" s="2">
        <v>-2</v>
      </c>
      <c r="GJ91" s="2">
        <v>0</v>
      </c>
      <c r="GK91" s="2">
        <f>ROUND(R91*(R12)/100,0)</f>
        <v>0</v>
      </c>
      <c r="GL91" s="2">
        <f t="shared" si="89"/>
        <v>0</v>
      </c>
      <c r="GM91" s="2">
        <f t="shared" si="90"/>
        <v>318</v>
      </c>
      <c r="GN91" s="2">
        <f t="shared" si="91"/>
        <v>318</v>
      </c>
      <c r="GO91" s="2">
        <f t="shared" si="92"/>
        <v>0</v>
      </c>
      <c r="GP91" s="2">
        <f t="shared" si="93"/>
        <v>0</v>
      </c>
      <c r="GQ91" s="2" t="s">
        <v>589</v>
      </c>
      <c r="GR91" s="2">
        <v>0</v>
      </c>
      <c r="GS91" s="2">
        <v>5</v>
      </c>
      <c r="GT91" s="2">
        <v>0</v>
      </c>
      <c r="GU91" s="2">
        <v>1</v>
      </c>
      <c r="GV91" s="2">
        <v>0</v>
      </c>
      <c r="GW91" s="2">
        <v>0</v>
      </c>
      <c r="GX91" s="2"/>
      <c r="GY91" s="2"/>
      <c r="GZ91" s="2"/>
      <c r="HA91" s="2"/>
      <c r="HB91" s="2" t="str">
        <f>LEFT(Source!F91,17)</f>
        <v>403-8021</v>
      </c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05" ht="12.75">
      <c r="A92">
        <v>18</v>
      </c>
      <c r="B92">
        <v>1</v>
      </c>
      <c r="C92">
        <v>136</v>
      </c>
      <c r="E92" t="s">
        <v>148</v>
      </c>
      <c r="F92" t="s">
        <v>53</v>
      </c>
      <c r="G92" t="s">
        <v>54</v>
      </c>
      <c r="H92" t="s">
        <v>55</v>
      </c>
      <c r="I92">
        <f>I90*J92</f>
        <v>5</v>
      </c>
      <c r="J92">
        <v>100</v>
      </c>
      <c r="O92">
        <f t="shared" si="62"/>
        <v>2061</v>
      </c>
      <c r="P92">
        <f t="shared" si="63"/>
        <v>2061</v>
      </c>
      <c r="Q92">
        <f t="shared" si="64"/>
        <v>0</v>
      </c>
      <c r="R92">
        <f t="shared" si="65"/>
        <v>0</v>
      </c>
      <c r="S92">
        <f t="shared" si="66"/>
        <v>0</v>
      </c>
      <c r="T92">
        <f t="shared" si="67"/>
        <v>0</v>
      </c>
      <c r="U92">
        <f t="shared" si="68"/>
        <v>0</v>
      </c>
      <c r="V92">
        <f t="shared" si="69"/>
        <v>0</v>
      </c>
      <c r="W92">
        <f t="shared" si="70"/>
        <v>11</v>
      </c>
      <c r="X92">
        <f t="shared" si="71"/>
        <v>0</v>
      </c>
      <c r="Y92">
        <f t="shared" si="72"/>
        <v>0</v>
      </c>
      <c r="AA92">
        <v>31892591</v>
      </c>
      <c r="AB92">
        <f t="shared" si="94"/>
        <v>63.5</v>
      </c>
      <c r="AC92">
        <f t="shared" si="73"/>
        <v>63.5</v>
      </c>
      <c r="AD92">
        <f t="shared" si="95"/>
        <v>0</v>
      </c>
      <c r="AE92">
        <f t="shared" si="96"/>
        <v>0</v>
      </c>
      <c r="AF92">
        <f t="shared" si="97"/>
        <v>0</v>
      </c>
      <c r="AG92">
        <f t="shared" si="74"/>
        <v>0</v>
      </c>
      <c r="AH92">
        <f t="shared" si="75"/>
        <v>0</v>
      </c>
      <c r="AI92">
        <f t="shared" si="76"/>
        <v>0</v>
      </c>
      <c r="AJ92">
        <f t="shared" si="77"/>
        <v>2.2</v>
      </c>
      <c r="AK92">
        <v>63.5</v>
      </c>
      <c r="AL92">
        <v>63.5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2.2</v>
      </c>
      <c r="AT92">
        <v>0</v>
      </c>
      <c r="AU92">
        <v>0</v>
      </c>
      <c r="AV92">
        <v>1</v>
      </c>
      <c r="AW92">
        <v>1</v>
      </c>
      <c r="AZ92">
        <v>6.49</v>
      </c>
      <c r="BA92">
        <v>1</v>
      </c>
      <c r="BB92">
        <v>1</v>
      </c>
      <c r="BC92">
        <v>6.49</v>
      </c>
      <c r="BH92">
        <v>3</v>
      </c>
      <c r="BI92">
        <v>1</v>
      </c>
      <c r="BJ92" t="s">
        <v>56</v>
      </c>
      <c r="BM92">
        <v>500001</v>
      </c>
      <c r="BN92">
        <v>0</v>
      </c>
      <c r="BP92">
        <v>0</v>
      </c>
      <c r="BQ92">
        <v>20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0</v>
      </c>
      <c r="CA92">
        <v>0</v>
      </c>
      <c r="CF92">
        <v>0</v>
      </c>
      <c r="CG92">
        <v>0</v>
      </c>
      <c r="CM92">
        <v>0</v>
      </c>
      <c r="CO92">
        <v>0</v>
      </c>
      <c r="CP92">
        <f t="shared" si="98"/>
        <v>2061</v>
      </c>
      <c r="CQ92">
        <f t="shared" si="78"/>
        <v>412.115</v>
      </c>
      <c r="CR92">
        <f t="shared" si="79"/>
        <v>0</v>
      </c>
      <c r="CS92">
        <f t="shared" si="80"/>
        <v>0</v>
      </c>
      <c r="CT92">
        <f t="shared" si="81"/>
        <v>0</v>
      </c>
      <c r="CU92">
        <f t="shared" si="82"/>
        <v>0</v>
      </c>
      <c r="CV92">
        <f t="shared" si="83"/>
        <v>0</v>
      </c>
      <c r="CW92">
        <f t="shared" si="84"/>
        <v>0</v>
      </c>
      <c r="CX92">
        <f t="shared" si="85"/>
        <v>2.2</v>
      </c>
      <c r="CY92">
        <f t="shared" si="86"/>
        <v>0</v>
      </c>
      <c r="CZ92">
        <f t="shared" si="87"/>
        <v>0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55</v>
      </c>
      <c r="DW92" t="s">
        <v>55</v>
      </c>
      <c r="DX92">
        <v>1</v>
      </c>
      <c r="EE92">
        <v>27364798</v>
      </c>
      <c r="EF92">
        <v>20</v>
      </c>
      <c r="EG92" t="s">
        <v>57</v>
      </c>
      <c r="EH92">
        <v>0</v>
      </c>
      <c r="EJ92">
        <v>1</v>
      </c>
      <c r="EK92">
        <v>500001</v>
      </c>
      <c r="EL92" t="s">
        <v>58</v>
      </c>
      <c r="EM92" t="s">
        <v>59</v>
      </c>
      <c r="EQ92">
        <v>0</v>
      </c>
      <c r="ER92">
        <v>63.5</v>
      </c>
      <c r="ES92">
        <v>63.5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88"/>
        <v>0</v>
      </c>
      <c r="FS92">
        <v>0</v>
      </c>
      <c r="FX92">
        <v>0</v>
      </c>
      <c r="FY92">
        <v>0</v>
      </c>
      <c r="GD92">
        <v>0</v>
      </c>
      <c r="GF92">
        <v>1244949380</v>
      </c>
      <c r="GG92">
        <v>1</v>
      </c>
      <c r="GH92">
        <v>1</v>
      </c>
      <c r="GI92">
        <v>4</v>
      </c>
      <c r="GJ92">
        <v>0</v>
      </c>
      <c r="GK92">
        <f>ROUND(R92*(S12)/100,0)</f>
        <v>0</v>
      </c>
      <c r="GL92">
        <f t="shared" si="89"/>
        <v>0</v>
      </c>
      <c r="GM92">
        <f t="shared" si="90"/>
        <v>2061</v>
      </c>
      <c r="GN92">
        <f t="shared" si="91"/>
        <v>2061</v>
      </c>
      <c r="GO92">
        <f t="shared" si="92"/>
        <v>0</v>
      </c>
      <c r="GP92">
        <f t="shared" si="93"/>
        <v>0</v>
      </c>
      <c r="GQ92" t="s">
        <v>589</v>
      </c>
      <c r="GR92">
        <v>0</v>
      </c>
      <c r="GS92">
        <v>5</v>
      </c>
      <c r="GT92">
        <v>0</v>
      </c>
      <c r="GU92">
        <v>1</v>
      </c>
      <c r="GV92">
        <v>0</v>
      </c>
      <c r="GW92">
        <v>0</v>
      </c>
    </row>
    <row r="93" spans="1:255" ht="12.75">
      <c r="A93" s="2">
        <v>17</v>
      </c>
      <c r="B93" s="2">
        <v>1</v>
      </c>
      <c r="C93" s="2">
        <f>ROW(SmtRes!A147)</f>
        <v>147</v>
      </c>
      <c r="D93" s="2">
        <f>ROW(EtalonRes!A143)</f>
        <v>143</v>
      </c>
      <c r="E93" s="2" t="s">
        <v>149</v>
      </c>
      <c r="F93" s="2" t="s">
        <v>46</v>
      </c>
      <c r="G93" s="2" t="s">
        <v>47</v>
      </c>
      <c r="H93" s="2" t="s">
        <v>48</v>
      </c>
      <c r="I93" s="2">
        <f>'1.Смета.и.Акт'!E115</f>
        <v>2.36</v>
      </c>
      <c r="J93" s="2">
        <v>0</v>
      </c>
      <c r="K93" s="2"/>
      <c r="L93" s="2"/>
      <c r="M93" s="2"/>
      <c r="N93" s="2"/>
      <c r="O93" s="2">
        <f t="shared" si="62"/>
        <v>10639</v>
      </c>
      <c r="P93" s="2">
        <f t="shared" si="63"/>
        <v>8917</v>
      </c>
      <c r="Q93" s="2">
        <f t="shared" si="64"/>
        <v>190</v>
      </c>
      <c r="R93" s="2">
        <f t="shared" si="65"/>
        <v>22</v>
      </c>
      <c r="S93" s="2">
        <f t="shared" si="66"/>
        <v>1532</v>
      </c>
      <c r="T93" s="2">
        <f t="shared" si="67"/>
        <v>0</v>
      </c>
      <c r="U93" s="2">
        <f t="shared" si="68"/>
        <v>179.5488</v>
      </c>
      <c r="V93" s="2">
        <f t="shared" si="69"/>
        <v>1.6048</v>
      </c>
      <c r="W93" s="2">
        <f t="shared" si="70"/>
        <v>0</v>
      </c>
      <c r="X93" s="2">
        <f t="shared" si="71"/>
        <v>1772</v>
      </c>
      <c r="Y93" s="2">
        <f t="shared" si="72"/>
        <v>1103</v>
      </c>
      <c r="Z93" s="2"/>
      <c r="AA93" s="2">
        <v>31892590</v>
      </c>
      <c r="AB93" s="2">
        <f>'1.Смета.и.Акт'!F115</f>
        <v>4507.82</v>
      </c>
      <c r="AC93" s="2">
        <f t="shared" si="73"/>
        <v>3778.51</v>
      </c>
      <c r="AD93" s="2">
        <f>'1.Смета.и.Акт'!H115</f>
        <v>80.35</v>
      </c>
      <c r="AE93" s="2">
        <f>'1.Смета.и.Акт'!I115</f>
        <v>9.25</v>
      </c>
      <c r="AF93" s="2">
        <f>'1.Смета.и.Акт'!G115</f>
        <v>648.96</v>
      </c>
      <c r="AG93" s="2">
        <f t="shared" si="74"/>
        <v>0</v>
      </c>
      <c r="AH93" s="2">
        <f t="shared" si="75"/>
        <v>76.08</v>
      </c>
      <c r="AI93" s="2">
        <f t="shared" si="76"/>
        <v>0.68</v>
      </c>
      <c r="AJ93" s="2">
        <f t="shared" si="77"/>
        <v>0</v>
      </c>
      <c r="AK93" s="2">
        <v>4507.82</v>
      </c>
      <c r="AL93" s="2">
        <v>3778.51</v>
      </c>
      <c r="AM93" s="2">
        <v>80.35</v>
      </c>
      <c r="AN93" s="2">
        <v>9.25</v>
      </c>
      <c r="AO93" s="2">
        <v>648.96</v>
      </c>
      <c r="AP93" s="2">
        <v>0</v>
      </c>
      <c r="AQ93" s="2">
        <v>76.08</v>
      </c>
      <c r="AR93" s="2">
        <v>0.68</v>
      </c>
      <c r="AS93" s="2">
        <v>0</v>
      </c>
      <c r="AT93" s="2">
        <f>'1.Смета.и.Акт'!E116</f>
        <v>114</v>
      </c>
      <c r="AU93" s="2">
        <f>'1.Смета.и.Акт'!E117</f>
        <v>71</v>
      </c>
      <c r="AV93" s="2">
        <v>1</v>
      </c>
      <c r="AW93" s="2">
        <v>1</v>
      </c>
      <c r="AX93" s="2"/>
      <c r="AY93" s="2"/>
      <c r="AZ93" s="2">
        <v>1</v>
      </c>
      <c r="BA93" s="2">
        <v>1</v>
      </c>
      <c r="BB93" s="2">
        <v>1</v>
      </c>
      <c r="BC93" s="2">
        <v>1</v>
      </c>
      <c r="BD93" s="2" t="s">
        <v>3</v>
      </c>
      <c r="BE93" s="2" t="s">
        <v>3</v>
      </c>
      <c r="BF93" s="2" t="s">
        <v>3</v>
      </c>
      <c r="BG93" s="2" t="s">
        <v>3</v>
      </c>
      <c r="BH93" s="2">
        <v>0</v>
      </c>
      <c r="BI93" s="2">
        <v>1</v>
      </c>
      <c r="BJ93" s="2" t="s">
        <v>49</v>
      </c>
      <c r="BK93" s="2"/>
      <c r="BL93" s="2"/>
      <c r="BM93" s="2">
        <v>27001</v>
      </c>
      <c r="BN93" s="2">
        <v>0</v>
      </c>
      <c r="BO93" s="2" t="s">
        <v>3</v>
      </c>
      <c r="BP93" s="2">
        <v>0</v>
      </c>
      <c r="BQ93" s="2">
        <v>1</v>
      </c>
      <c r="BR93" s="2">
        <v>0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 t="s">
        <v>3</v>
      </c>
      <c r="BZ93" s="2">
        <v>142</v>
      </c>
      <c r="CA93" s="2">
        <v>95</v>
      </c>
      <c r="CB93" s="2"/>
      <c r="CC93" s="2"/>
      <c r="CD93" s="2"/>
      <c r="CE93" s="2"/>
      <c r="CF93" s="2">
        <v>0</v>
      </c>
      <c r="CG93" s="2">
        <v>0</v>
      </c>
      <c r="CH93" s="2"/>
      <c r="CI93" s="2"/>
      <c r="CJ93" s="2"/>
      <c r="CK93" s="2"/>
      <c r="CL93" s="2"/>
      <c r="CM93" s="2">
        <v>0</v>
      </c>
      <c r="CN93" s="2" t="s">
        <v>3</v>
      </c>
      <c r="CO93" s="2">
        <v>0</v>
      </c>
      <c r="CP93" s="2">
        <f>IF('1.Смета.и.Акт'!F115=AC93+AD93+AF93,P93+Q93+S93,I93*AB93)</f>
        <v>10639</v>
      </c>
      <c r="CQ93" s="2">
        <f t="shared" si="78"/>
        <v>3778.51</v>
      </c>
      <c r="CR93" s="2">
        <f t="shared" si="79"/>
        <v>80.35</v>
      </c>
      <c r="CS93" s="2">
        <f t="shared" si="80"/>
        <v>9.25</v>
      </c>
      <c r="CT93" s="2">
        <f t="shared" si="81"/>
        <v>648.96</v>
      </c>
      <c r="CU93" s="2">
        <f t="shared" si="82"/>
        <v>0</v>
      </c>
      <c r="CV93" s="2">
        <f t="shared" si="83"/>
        <v>76.08</v>
      </c>
      <c r="CW93" s="2">
        <f t="shared" si="84"/>
        <v>0.68</v>
      </c>
      <c r="CX93" s="2">
        <f t="shared" si="85"/>
        <v>0</v>
      </c>
      <c r="CY93" s="2">
        <f t="shared" si="86"/>
        <v>1771.56</v>
      </c>
      <c r="CZ93" s="2">
        <f t="shared" si="87"/>
        <v>1103.34</v>
      </c>
      <c r="DA93" s="2"/>
      <c r="DB93" s="2"/>
      <c r="DC93" s="2" t="s">
        <v>3</v>
      </c>
      <c r="DD93" s="2" t="s">
        <v>3</v>
      </c>
      <c r="DE93" s="2" t="s">
        <v>3</v>
      </c>
      <c r="DF93" s="2" t="s">
        <v>3</v>
      </c>
      <c r="DG93" s="2" t="s">
        <v>3</v>
      </c>
      <c r="DH93" s="2" t="s">
        <v>3</v>
      </c>
      <c r="DI93" s="2" t="s">
        <v>3</v>
      </c>
      <c r="DJ93" s="2" t="s">
        <v>3</v>
      </c>
      <c r="DK93" s="2" t="s">
        <v>3</v>
      </c>
      <c r="DL93" s="2" t="s">
        <v>3</v>
      </c>
      <c r="DM93" s="2" t="s">
        <v>3</v>
      </c>
      <c r="DN93" s="2">
        <v>0</v>
      </c>
      <c r="DO93" s="2">
        <v>0</v>
      </c>
      <c r="DP93" s="2">
        <v>1</v>
      </c>
      <c r="DQ93" s="2">
        <v>1</v>
      </c>
      <c r="DR93" s="2"/>
      <c r="DS93" s="2"/>
      <c r="DT93" s="2"/>
      <c r="DU93" s="2">
        <v>1013</v>
      </c>
      <c r="DV93" s="2" t="s">
        <v>48</v>
      </c>
      <c r="DW93" s="2" t="str">
        <f>'1.Смета.и.Акт'!D115</f>
        <v>100 м бортового камня</v>
      </c>
      <c r="DX93" s="2">
        <v>1</v>
      </c>
      <c r="DY93" s="2"/>
      <c r="DZ93" s="2"/>
      <c r="EA93" s="2"/>
      <c r="EB93" s="2"/>
      <c r="EC93" s="2"/>
      <c r="ED93" s="2"/>
      <c r="EE93" s="2">
        <v>27364906</v>
      </c>
      <c r="EF93" s="2">
        <v>1</v>
      </c>
      <c r="EG93" s="2" t="s">
        <v>21</v>
      </c>
      <c r="EH93" s="2">
        <v>0</v>
      </c>
      <c r="EI93" s="2" t="s">
        <v>3</v>
      </c>
      <c r="EJ93" s="2">
        <v>1</v>
      </c>
      <c r="EK93" s="2">
        <v>27001</v>
      </c>
      <c r="EL93" s="2" t="s">
        <v>50</v>
      </c>
      <c r="EM93" s="2" t="s">
        <v>51</v>
      </c>
      <c r="EN93" s="2"/>
      <c r="EO93" s="2" t="s">
        <v>3</v>
      </c>
      <c r="EP93" s="2"/>
      <c r="EQ93" s="2">
        <v>0</v>
      </c>
      <c r="ER93" s="2">
        <v>4507.82</v>
      </c>
      <c r="ES93" s="2">
        <v>3778.51</v>
      </c>
      <c r="ET93" s="2">
        <v>80.35</v>
      </c>
      <c r="EU93" s="2">
        <v>9.25</v>
      </c>
      <c r="EV93" s="2">
        <v>648.96</v>
      </c>
      <c r="EW93" s="2">
        <v>76.08</v>
      </c>
      <c r="EX93" s="2">
        <v>0.68</v>
      </c>
      <c r="EY93" s="2">
        <v>0</v>
      </c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>
        <v>0</v>
      </c>
      <c r="FR93" s="2">
        <f t="shared" si="88"/>
        <v>0</v>
      </c>
      <c r="FS93" s="2">
        <v>0</v>
      </c>
      <c r="FT93" s="2" t="s">
        <v>24</v>
      </c>
      <c r="FU93" s="2" t="s">
        <v>25</v>
      </c>
      <c r="FV93" s="2" t="s">
        <v>24</v>
      </c>
      <c r="FW93" s="2" t="s">
        <v>25</v>
      </c>
      <c r="FX93" s="2">
        <v>114</v>
      </c>
      <c r="FY93" s="2">
        <v>71</v>
      </c>
      <c r="FZ93" s="2"/>
      <c r="GA93" s="2" t="s">
        <v>3</v>
      </c>
      <c r="GB93" s="2"/>
      <c r="GC93" s="2"/>
      <c r="GD93" s="2">
        <v>0</v>
      </c>
      <c r="GE93" s="2"/>
      <c r="GF93" s="2">
        <v>-1359570434</v>
      </c>
      <c r="GG93" s="2">
        <v>2</v>
      </c>
      <c r="GH93" s="2">
        <v>1</v>
      </c>
      <c r="GI93" s="2">
        <v>-2</v>
      </c>
      <c r="GJ93" s="2">
        <v>0</v>
      </c>
      <c r="GK93" s="2">
        <f>ROUND(R93*(R12)/100,0)</f>
        <v>0</v>
      </c>
      <c r="GL93" s="2">
        <f t="shared" si="89"/>
        <v>0</v>
      </c>
      <c r="GM93" s="2">
        <f t="shared" si="90"/>
        <v>13514</v>
      </c>
      <c r="GN93" s="2">
        <f t="shared" si="91"/>
        <v>13514</v>
      </c>
      <c r="GO93" s="2">
        <f t="shared" si="92"/>
        <v>0</v>
      </c>
      <c r="GP93" s="2">
        <f t="shared" si="93"/>
        <v>0</v>
      </c>
      <c r="GQ93" s="2"/>
      <c r="GR93" s="2">
        <v>0</v>
      </c>
      <c r="GS93" s="2"/>
      <c r="GT93" s="2">
        <v>0</v>
      </c>
      <c r="GU93" s="2">
        <v>1</v>
      </c>
      <c r="GV93" s="2">
        <v>0</v>
      </c>
      <c r="GW93" s="2">
        <v>0</v>
      </c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05" ht="12.75">
      <c r="A94">
        <v>17</v>
      </c>
      <c r="B94">
        <v>1</v>
      </c>
      <c r="C94">
        <f>ROW(SmtRes!A158)</f>
        <v>158</v>
      </c>
      <c r="D94">
        <f>ROW(EtalonRes!A152)</f>
        <v>152</v>
      </c>
      <c r="E94" t="s">
        <v>149</v>
      </c>
      <c r="F94" t="s">
        <v>46</v>
      </c>
      <c r="G94" t="s">
        <v>47</v>
      </c>
      <c r="H94" t="s">
        <v>48</v>
      </c>
      <c r="I94">
        <f>'1.Смета.и.Акт'!E115</f>
        <v>2.36</v>
      </c>
      <c r="J94">
        <v>0</v>
      </c>
      <c r="O94">
        <f t="shared" si="62"/>
        <v>69044</v>
      </c>
      <c r="P94">
        <f t="shared" si="63"/>
        <v>57873</v>
      </c>
      <c r="Q94">
        <f t="shared" si="64"/>
        <v>1231</v>
      </c>
      <c r="R94">
        <f t="shared" si="65"/>
        <v>142</v>
      </c>
      <c r="S94">
        <f t="shared" si="66"/>
        <v>9940</v>
      </c>
      <c r="T94">
        <f t="shared" si="67"/>
        <v>0</v>
      </c>
      <c r="U94">
        <f t="shared" si="68"/>
        <v>179.5488</v>
      </c>
      <c r="V94">
        <f t="shared" si="69"/>
        <v>1.6048</v>
      </c>
      <c r="W94">
        <f t="shared" si="70"/>
        <v>0</v>
      </c>
      <c r="X94">
        <f t="shared" si="71"/>
        <v>11493</v>
      </c>
      <c r="Y94">
        <f t="shared" si="72"/>
        <v>7158</v>
      </c>
      <c r="AA94">
        <v>31892591</v>
      </c>
      <c r="AB94">
        <f t="shared" si="94"/>
        <v>4507.82</v>
      </c>
      <c r="AC94">
        <f t="shared" si="73"/>
        <v>3778.51</v>
      </c>
      <c r="AD94">
        <f t="shared" si="95"/>
        <v>80.35</v>
      </c>
      <c r="AE94">
        <f t="shared" si="96"/>
        <v>9.25</v>
      </c>
      <c r="AF94">
        <f t="shared" si="97"/>
        <v>648.96</v>
      </c>
      <c r="AG94">
        <f t="shared" si="74"/>
        <v>0</v>
      </c>
      <c r="AH94">
        <f t="shared" si="75"/>
        <v>76.08</v>
      </c>
      <c r="AI94">
        <f t="shared" si="76"/>
        <v>0.68</v>
      </c>
      <c r="AJ94">
        <f t="shared" si="77"/>
        <v>0</v>
      </c>
      <c r="AK94">
        <v>4507.82</v>
      </c>
      <c r="AL94">
        <v>3778.51</v>
      </c>
      <c r="AM94">
        <v>80.35</v>
      </c>
      <c r="AN94">
        <v>9.25</v>
      </c>
      <c r="AO94">
        <v>648.96</v>
      </c>
      <c r="AP94">
        <v>0</v>
      </c>
      <c r="AQ94">
        <v>76.08</v>
      </c>
      <c r="AR94">
        <v>0.68</v>
      </c>
      <c r="AS94">
        <v>0</v>
      </c>
      <c r="AT94">
        <v>114</v>
      </c>
      <c r="AU94">
        <v>71</v>
      </c>
      <c r="AV94">
        <v>1</v>
      </c>
      <c r="AW94">
        <v>1</v>
      </c>
      <c r="AZ94">
        <v>6.49</v>
      </c>
      <c r="BA94">
        <v>6.49</v>
      </c>
      <c r="BB94">
        <v>6.49</v>
      </c>
      <c r="BC94">
        <v>6.49</v>
      </c>
      <c r="BH94">
        <v>0</v>
      </c>
      <c r="BI94">
        <v>1</v>
      </c>
      <c r="BJ94" t="s">
        <v>49</v>
      </c>
      <c r="BM94">
        <v>27001</v>
      </c>
      <c r="BN94">
        <v>0</v>
      </c>
      <c r="BP94">
        <v>0</v>
      </c>
      <c r="BQ94">
        <v>1</v>
      </c>
      <c r="BR94">
        <v>0</v>
      </c>
      <c r="BS94">
        <v>6.49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142</v>
      </c>
      <c r="CA94">
        <v>95</v>
      </c>
      <c r="CF94">
        <v>0</v>
      </c>
      <c r="CG94">
        <v>0</v>
      </c>
      <c r="CM94">
        <v>0</v>
      </c>
      <c r="CO94">
        <v>0</v>
      </c>
      <c r="CP94">
        <f t="shared" si="98"/>
        <v>69044</v>
      </c>
      <c r="CQ94">
        <f t="shared" si="78"/>
        <v>24522.5299</v>
      </c>
      <c r="CR94">
        <f t="shared" si="79"/>
        <v>521.4715</v>
      </c>
      <c r="CS94">
        <f t="shared" si="80"/>
        <v>60.0325</v>
      </c>
      <c r="CT94">
        <f t="shared" si="81"/>
        <v>4211.750400000001</v>
      </c>
      <c r="CU94">
        <f t="shared" si="82"/>
        <v>0</v>
      </c>
      <c r="CV94">
        <f t="shared" si="83"/>
        <v>76.08</v>
      </c>
      <c r="CW94">
        <f t="shared" si="84"/>
        <v>0.68</v>
      </c>
      <c r="CX94">
        <f t="shared" si="85"/>
        <v>0</v>
      </c>
      <c r="CY94">
        <f t="shared" si="86"/>
        <v>11493.48</v>
      </c>
      <c r="CZ94">
        <f t="shared" si="87"/>
        <v>7158.22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48</v>
      </c>
      <c r="DW94" t="s">
        <v>48</v>
      </c>
      <c r="DX94">
        <v>1</v>
      </c>
      <c r="EE94">
        <v>27364906</v>
      </c>
      <c r="EF94">
        <v>1</v>
      </c>
      <c r="EG94" t="s">
        <v>21</v>
      </c>
      <c r="EH94">
        <v>0</v>
      </c>
      <c r="EJ94">
        <v>1</v>
      </c>
      <c r="EK94">
        <v>27001</v>
      </c>
      <c r="EL94" t="s">
        <v>50</v>
      </c>
      <c r="EM94" t="s">
        <v>51</v>
      </c>
      <c r="EQ94">
        <v>0</v>
      </c>
      <c r="ER94">
        <v>4507.82</v>
      </c>
      <c r="ES94">
        <v>3778.51</v>
      </c>
      <c r="ET94">
        <v>80.35</v>
      </c>
      <c r="EU94">
        <v>9.25</v>
      </c>
      <c r="EV94">
        <v>648.96</v>
      </c>
      <c r="EW94">
        <v>76.08</v>
      </c>
      <c r="EX94">
        <v>0.68</v>
      </c>
      <c r="EY94">
        <v>0</v>
      </c>
      <c r="FQ94">
        <v>0</v>
      </c>
      <c r="FR94">
        <f t="shared" si="88"/>
        <v>0</v>
      </c>
      <c r="FS94">
        <v>0</v>
      </c>
      <c r="FT94" t="s">
        <v>24</v>
      </c>
      <c r="FU94" t="s">
        <v>25</v>
      </c>
      <c r="FV94" t="s">
        <v>24</v>
      </c>
      <c r="FW94" t="s">
        <v>25</v>
      </c>
      <c r="FX94">
        <v>114</v>
      </c>
      <c r="FY94">
        <v>71</v>
      </c>
      <c r="GD94">
        <v>0</v>
      </c>
      <c r="GF94">
        <v>-1359570434</v>
      </c>
      <c r="GG94">
        <v>1</v>
      </c>
      <c r="GH94">
        <v>1</v>
      </c>
      <c r="GI94">
        <v>4</v>
      </c>
      <c r="GJ94">
        <v>0</v>
      </c>
      <c r="GK94">
        <f>ROUND(R94*(S12)/100,0)</f>
        <v>0</v>
      </c>
      <c r="GL94">
        <f t="shared" si="89"/>
        <v>0</v>
      </c>
      <c r="GM94">
        <f t="shared" si="90"/>
        <v>87695</v>
      </c>
      <c r="GN94">
        <f t="shared" si="91"/>
        <v>87695</v>
      </c>
      <c r="GO94">
        <f t="shared" si="92"/>
        <v>0</v>
      </c>
      <c r="GP94">
        <f t="shared" si="93"/>
        <v>0</v>
      </c>
      <c r="GR94">
        <v>0</v>
      </c>
      <c r="GT94">
        <v>0</v>
      </c>
      <c r="GU94">
        <v>1</v>
      </c>
      <c r="GV94">
        <v>0</v>
      </c>
      <c r="GW94">
        <v>0</v>
      </c>
    </row>
    <row r="95" spans="1:255" ht="12.75">
      <c r="A95" s="2">
        <v>18</v>
      </c>
      <c r="B95" s="2">
        <v>1</v>
      </c>
      <c r="C95" s="2">
        <v>143</v>
      </c>
      <c r="D95" s="2"/>
      <c r="E95" s="2" t="s">
        <v>150</v>
      </c>
      <c r="F95" s="2" t="s">
        <v>151</v>
      </c>
      <c r="G95" s="2" t="str">
        <f>'1.Смета.и.Акт'!C118</f>
        <v>Бетон тяжелый, класс В15 (М200)</v>
      </c>
      <c r="H95" s="2" t="s">
        <v>68</v>
      </c>
      <c r="I95" s="2">
        <f>I93*J95</f>
        <v>-13.924</v>
      </c>
      <c r="J95" s="2">
        <v>-5.9</v>
      </c>
      <c r="K95" s="2"/>
      <c r="L95" s="2"/>
      <c r="M95" s="2"/>
      <c r="N95" s="2"/>
      <c r="O95" s="2">
        <f t="shared" si="62"/>
        <v>-8495</v>
      </c>
      <c r="P95" s="2">
        <f t="shared" si="63"/>
        <v>-8495</v>
      </c>
      <c r="Q95" s="2">
        <f t="shared" si="64"/>
        <v>0</v>
      </c>
      <c r="R95" s="2">
        <f t="shared" si="65"/>
        <v>0</v>
      </c>
      <c r="S95" s="2">
        <f t="shared" si="66"/>
        <v>0</v>
      </c>
      <c r="T95" s="2">
        <f t="shared" si="67"/>
        <v>0</v>
      </c>
      <c r="U95" s="2">
        <f t="shared" si="68"/>
        <v>0</v>
      </c>
      <c r="V95" s="2">
        <f t="shared" si="69"/>
        <v>0</v>
      </c>
      <c r="W95" s="2">
        <f t="shared" si="70"/>
        <v>0</v>
      </c>
      <c r="X95" s="2">
        <f t="shared" si="71"/>
        <v>0</v>
      </c>
      <c r="Y95" s="2">
        <f t="shared" si="72"/>
        <v>0</v>
      </c>
      <c r="Z95" s="2"/>
      <c r="AA95" s="2">
        <v>31892590</v>
      </c>
      <c r="AB95" s="2">
        <f t="shared" si="94"/>
        <v>610.11</v>
      </c>
      <c r="AC95" s="2">
        <f>'1.Смета.и.Акт'!F118</f>
        <v>610.11</v>
      </c>
      <c r="AD95" s="2">
        <f t="shared" si="95"/>
        <v>0</v>
      </c>
      <c r="AE95" s="2">
        <f t="shared" si="96"/>
        <v>0</v>
      </c>
      <c r="AF95" s="2">
        <f t="shared" si="97"/>
        <v>0</v>
      </c>
      <c r="AG95" s="2">
        <f t="shared" si="74"/>
        <v>0</v>
      </c>
      <c r="AH95" s="2">
        <f t="shared" si="75"/>
        <v>0</v>
      </c>
      <c r="AI95" s="2">
        <f t="shared" si="76"/>
        <v>0</v>
      </c>
      <c r="AJ95" s="2">
        <f t="shared" si="77"/>
        <v>0</v>
      </c>
      <c r="AK95" s="2">
        <v>610.11</v>
      </c>
      <c r="AL95" s="2">
        <v>610.11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1</v>
      </c>
      <c r="AW95" s="2">
        <v>1</v>
      </c>
      <c r="AX95" s="2"/>
      <c r="AY95" s="2"/>
      <c r="AZ95" s="2">
        <v>1</v>
      </c>
      <c r="BA95" s="2">
        <v>1</v>
      </c>
      <c r="BB95" s="2">
        <v>1</v>
      </c>
      <c r="BC95" s="2">
        <v>1</v>
      </c>
      <c r="BD95" s="2" t="s">
        <v>3</v>
      </c>
      <c r="BE95" s="2" t="s">
        <v>3</v>
      </c>
      <c r="BF95" s="2" t="s">
        <v>3</v>
      </c>
      <c r="BG95" s="2" t="s">
        <v>3</v>
      </c>
      <c r="BH95" s="2">
        <v>3</v>
      </c>
      <c r="BI95" s="2">
        <v>1</v>
      </c>
      <c r="BJ95" s="2" t="str">
        <f>'1.Смета.и.Акт'!B118</f>
        <v>401-0006 ТССЦ-57 (ред.2014)</v>
      </c>
      <c r="BK95" s="2"/>
      <c r="BL95" s="2"/>
      <c r="BM95" s="2">
        <v>500001</v>
      </c>
      <c r="BN95" s="2">
        <v>0</v>
      </c>
      <c r="BO95" s="2" t="s">
        <v>3</v>
      </c>
      <c r="BP95" s="2">
        <v>0</v>
      </c>
      <c r="BQ95" s="2">
        <v>20</v>
      </c>
      <c r="BR95" s="2">
        <v>1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 t="s">
        <v>3</v>
      </c>
      <c r="BZ95" s="2">
        <v>0</v>
      </c>
      <c r="CA95" s="2">
        <v>0</v>
      </c>
      <c r="CB95" s="2"/>
      <c r="CC95" s="2"/>
      <c r="CD95" s="2"/>
      <c r="CE95" s="2"/>
      <c r="CF95" s="2">
        <v>0</v>
      </c>
      <c r="CG95" s="2">
        <v>0</v>
      </c>
      <c r="CH95" s="2"/>
      <c r="CI95" s="2"/>
      <c r="CJ95" s="2"/>
      <c r="CK95" s="2"/>
      <c r="CL95" s="2"/>
      <c r="CM95" s="2">
        <v>0</v>
      </c>
      <c r="CN95" s="2" t="s">
        <v>3</v>
      </c>
      <c r="CO95" s="2">
        <v>0</v>
      </c>
      <c r="CP95" s="2">
        <f>IF('1.Смета.и.Акт'!F118=AC95+AD95+AF95,P95+Q95+S95,I95*AB95)</f>
        <v>-8495</v>
      </c>
      <c r="CQ95" s="2">
        <f t="shared" si="78"/>
        <v>610.11</v>
      </c>
      <c r="CR95" s="2">
        <f t="shared" si="79"/>
        <v>0</v>
      </c>
      <c r="CS95" s="2">
        <f t="shared" si="80"/>
        <v>0</v>
      </c>
      <c r="CT95" s="2">
        <f t="shared" si="81"/>
        <v>0</v>
      </c>
      <c r="CU95" s="2">
        <f t="shared" si="82"/>
        <v>0</v>
      </c>
      <c r="CV95" s="2">
        <f t="shared" si="83"/>
        <v>0</v>
      </c>
      <c r="CW95" s="2">
        <f t="shared" si="84"/>
        <v>0</v>
      </c>
      <c r="CX95" s="2">
        <f t="shared" si="85"/>
        <v>0</v>
      </c>
      <c r="CY95" s="2">
        <f t="shared" si="86"/>
        <v>0</v>
      </c>
      <c r="CZ95" s="2">
        <f t="shared" si="87"/>
        <v>0</v>
      </c>
      <c r="DA95" s="2"/>
      <c r="DB95" s="2"/>
      <c r="DC95" s="2" t="s">
        <v>3</v>
      </c>
      <c r="DD95" s="2" t="s">
        <v>3</v>
      </c>
      <c r="DE95" s="2" t="s">
        <v>3</v>
      </c>
      <c r="DF95" s="2" t="s">
        <v>3</v>
      </c>
      <c r="DG95" s="2" t="s">
        <v>3</v>
      </c>
      <c r="DH95" s="2" t="s">
        <v>3</v>
      </c>
      <c r="DI95" s="2" t="s">
        <v>3</v>
      </c>
      <c r="DJ95" s="2" t="s">
        <v>3</v>
      </c>
      <c r="DK95" s="2" t="s">
        <v>3</v>
      </c>
      <c r="DL95" s="2" t="s">
        <v>3</v>
      </c>
      <c r="DM95" s="2" t="s">
        <v>3</v>
      </c>
      <c r="DN95" s="2">
        <v>0</v>
      </c>
      <c r="DO95" s="2">
        <v>0</v>
      </c>
      <c r="DP95" s="2">
        <v>1</v>
      </c>
      <c r="DQ95" s="2">
        <v>1</v>
      </c>
      <c r="DR95" s="2"/>
      <c r="DS95" s="2"/>
      <c r="DT95" s="2"/>
      <c r="DU95" s="2">
        <v>1007</v>
      </c>
      <c r="DV95" s="2" t="s">
        <v>68</v>
      </c>
      <c r="DW95" s="2" t="str">
        <f>'1.Смета.и.Акт'!D118</f>
        <v>м3</v>
      </c>
      <c r="DX95" s="2">
        <v>1</v>
      </c>
      <c r="DY95" s="2"/>
      <c r="DZ95" s="2"/>
      <c r="EA95" s="2"/>
      <c r="EB95" s="2"/>
      <c r="EC95" s="2"/>
      <c r="ED95" s="2"/>
      <c r="EE95" s="2">
        <v>27364798</v>
      </c>
      <c r="EF95" s="2">
        <v>20</v>
      </c>
      <c r="EG95" s="2" t="s">
        <v>57</v>
      </c>
      <c r="EH95" s="2">
        <v>0</v>
      </c>
      <c r="EI95" s="2" t="s">
        <v>3</v>
      </c>
      <c r="EJ95" s="2">
        <v>1</v>
      </c>
      <c r="EK95" s="2">
        <v>500001</v>
      </c>
      <c r="EL95" s="2" t="s">
        <v>58</v>
      </c>
      <c r="EM95" s="2" t="s">
        <v>59</v>
      </c>
      <c r="EN95" s="2"/>
      <c r="EO95" s="2" t="s">
        <v>3</v>
      </c>
      <c r="EP95" s="2"/>
      <c r="EQ95" s="2">
        <v>32768</v>
      </c>
      <c r="ER95" s="2">
        <v>610.11</v>
      </c>
      <c r="ES95" s="2">
        <v>610.11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>
        <v>0</v>
      </c>
      <c r="FR95" s="2">
        <f t="shared" si="88"/>
        <v>0</v>
      </c>
      <c r="FS95" s="2">
        <v>0</v>
      </c>
      <c r="FT95" s="2"/>
      <c r="FU95" s="2"/>
      <c r="FV95" s="2"/>
      <c r="FW95" s="2"/>
      <c r="FX95" s="2">
        <v>0</v>
      </c>
      <c r="FY95" s="2">
        <v>0</v>
      </c>
      <c r="FZ95" s="2"/>
      <c r="GA95" s="2" t="s">
        <v>3</v>
      </c>
      <c r="GB95" s="2"/>
      <c r="GC95" s="2"/>
      <c r="GD95" s="2">
        <v>0</v>
      </c>
      <c r="GE95" s="2"/>
      <c r="GF95" s="2">
        <v>722768753</v>
      </c>
      <c r="GG95" s="2">
        <v>2</v>
      </c>
      <c r="GH95" s="2">
        <v>1</v>
      </c>
      <c r="GI95" s="2">
        <v>-2</v>
      </c>
      <c r="GJ95" s="2">
        <v>0</v>
      </c>
      <c r="GK95" s="2">
        <f>ROUND(R95*(R12)/100,0)</f>
        <v>0</v>
      </c>
      <c r="GL95" s="2">
        <f t="shared" si="89"/>
        <v>0</v>
      </c>
      <c r="GM95" s="2">
        <f t="shared" si="90"/>
        <v>-8495</v>
      </c>
      <c r="GN95" s="2">
        <f t="shared" si="91"/>
        <v>-8495</v>
      </c>
      <c r="GO95" s="2">
        <f t="shared" si="92"/>
        <v>0</v>
      </c>
      <c r="GP95" s="2">
        <f t="shared" si="93"/>
        <v>0</v>
      </c>
      <c r="GQ95" s="2" t="s">
        <v>590</v>
      </c>
      <c r="GR95" s="2">
        <v>0</v>
      </c>
      <c r="GS95" s="2">
        <v>-13.924</v>
      </c>
      <c r="GT95" s="2">
        <v>0</v>
      </c>
      <c r="GU95" s="2">
        <v>1</v>
      </c>
      <c r="GV95" s="2">
        <v>0</v>
      </c>
      <c r="GW95" s="2">
        <v>0</v>
      </c>
      <c r="GX95" s="2"/>
      <c r="GY95" s="2"/>
      <c r="GZ95" s="2"/>
      <c r="HA95" s="2"/>
      <c r="HB95" s="2" t="str">
        <f>LEFT(Source!F95,17)</f>
        <v>401-0006</v>
      </c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05" ht="12.75">
      <c r="A96">
        <v>18</v>
      </c>
      <c r="B96">
        <v>1</v>
      </c>
      <c r="C96">
        <v>154</v>
      </c>
      <c r="E96" t="s">
        <v>150</v>
      </c>
      <c r="F96" t="s">
        <v>151</v>
      </c>
      <c r="G96" t="s">
        <v>152</v>
      </c>
      <c r="H96" t="s">
        <v>68</v>
      </c>
      <c r="I96">
        <f>I94*J96</f>
        <v>-13.924</v>
      </c>
      <c r="J96">
        <v>-5.9</v>
      </c>
      <c r="O96">
        <f t="shared" si="62"/>
        <v>-55134</v>
      </c>
      <c r="P96">
        <f t="shared" si="63"/>
        <v>-55134</v>
      </c>
      <c r="Q96">
        <f t="shared" si="64"/>
        <v>0</v>
      </c>
      <c r="R96">
        <f t="shared" si="65"/>
        <v>0</v>
      </c>
      <c r="S96">
        <f t="shared" si="66"/>
        <v>0</v>
      </c>
      <c r="T96">
        <f t="shared" si="67"/>
        <v>0</v>
      </c>
      <c r="U96">
        <f t="shared" si="68"/>
        <v>0</v>
      </c>
      <c r="V96">
        <f t="shared" si="69"/>
        <v>0</v>
      </c>
      <c r="W96">
        <f t="shared" si="70"/>
        <v>0</v>
      </c>
      <c r="X96">
        <f t="shared" si="71"/>
        <v>0</v>
      </c>
      <c r="Y96">
        <f t="shared" si="72"/>
        <v>0</v>
      </c>
      <c r="AA96">
        <v>31892591</v>
      </c>
      <c r="AB96">
        <f t="shared" si="94"/>
        <v>610.11</v>
      </c>
      <c r="AC96">
        <f t="shared" si="73"/>
        <v>610.11</v>
      </c>
      <c r="AD96">
        <f t="shared" si="95"/>
        <v>0</v>
      </c>
      <c r="AE96">
        <f t="shared" si="96"/>
        <v>0</v>
      </c>
      <c r="AF96">
        <f t="shared" si="97"/>
        <v>0</v>
      </c>
      <c r="AG96">
        <f t="shared" si="74"/>
        <v>0</v>
      </c>
      <c r="AH96">
        <f t="shared" si="75"/>
        <v>0</v>
      </c>
      <c r="AI96">
        <f t="shared" si="76"/>
        <v>0</v>
      </c>
      <c r="AJ96">
        <f t="shared" si="77"/>
        <v>0</v>
      </c>
      <c r="AK96">
        <v>610.11</v>
      </c>
      <c r="AL96">
        <v>610.11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6.49</v>
      </c>
      <c r="BA96">
        <v>1</v>
      </c>
      <c r="BB96">
        <v>1</v>
      </c>
      <c r="BC96">
        <v>6.49</v>
      </c>
      <c r="BH96">
        <v>3</v>
      </c>
      <c r="BI96">
        <v>1</v>
      </c>
      <c r="BJ96" t="s">
        <v>153</v>
      </c>
      <c r="BM96">
        <v>500001</v>
      </c>
      <c r="BN96">
        <v>0</v>
      </c>
      <c r="BP96">
        <v>0</v>
      </c>
      <c r="BQ96">
        <v>20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0</v>
      </c>
      <c r="CA96">
        <v>0</v>
      </c>
      <c r="CF96">
        <v>0</v>
      </c>
      <c r="CG96">
        <v>0</v>
      </c>
      <c r="CM96">
        <v>0</v>
      </c>
      <c r="CO96">
        <v>0</v>
      </c>
      <c r="CP96">
        <f t="shared" si="98"/>
        <v>-55134</v>
      </c>
      <c r="CQ96">
        <f t="shared" si="78"/>
        <v>3959.6139000000003</v>
      </c>
      <c r="CR96">
        <f t="shared" si="79"/>
        <v>0</v>
      </c>
      <c r="CS96">
        <f t="shared" si="80"/>
        <v>0</v>
      </c>
      <c r="CT96">
        <f t="shared" si="81"/>
        <v>0</v>
      </c>
      <c r="CU96">
        <f t="shared" si="82"/>
        <v>0</v>
      </c>
      <c r="CV96">
        <f t="shared" si="83"/>
        <v>0</v>
      </c>
      <c r="CW96">
        <f t="shared" si="84"/>
        <v>0</v>
      </c>
      <c r="CX96">
        <f t="shared" si="85"/>
        <v>0</v>
      </c>
      <c r="CY96">
        <f t="shared" si="86"/>
        <v>0</v>
      </c>
      <c r="CZ96">
        <f t="shared" si="87"/>
        <v>0</v>
      </c>
      <c r="DN96">
        <v>0</v>
      </c>
      <c r="DO96">
        <v>0</v>
      </c>
      <c r="DP96">
        <v>1</v>
      </c>
      <c r="DQ96">
        <v>1</v>
      </c>
      <c r="DU96">
        <v>1007</v>
      </c>
      <c r="DV96" t="s">
        <v>68</v>
      </c>
      <c r="DW96" t="s">
        <v>68</v>
      </c>
      <c r="DX96">
        <v>1</v>
      </c>
      <c r="EE96">
        <v>27364798</v>
      </c>
      <c r="EF96">
        <v>20</v>
      </c>
      <c r="EG96" t="s">
        <v>57</v>
      </c>
      <c r="EH96">
        <v>0</v>
      </c>
      <c r="EJ96">
        <v>1</v>
      </c>
      <c r="EK96">
        <v>500001</v>
      </c>
      <c r="EL96" t="s">
        <v>58</v>
      </c>
      <c r="EM96" t="s">
        <v>59</v>
      </c>
      <c r="EQ96">
        <v>32768</v>
      </c>
      <c r="ER96">
        <v>610.11</v>
      </c>
      <c r="ES96">
        <v>610.11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88"/>
        <v>0</v>
      </c>
      <c r="FS96">
        <v>0</v>
      </c>
      <c r="FX96">
        <v>0</v>
      </c>
      <c r="FY96">
        <v>0</v>
      </c>
      <c r="GD96">
        <v>0</v>
      </c>
      <c r="GF96">
        <v>722768753</v>
      </c>
      <c r="GG96">
        <v>1</v>
      </c>
      <c r="GH96">
        <v>1</v>
      </c>
      <c r="GI96">
        <v>4</v>
      </c>
      <c r="GJ96">
        <v>0</v>
      </c>
      <c r="GK96">
        <f>ROUND(R96*(S12)/100,0)</f>
        <v>0</v>
      </c>
      <c r="GL96">
        <f t="shared" si="89"/>
        <v>0</v>
      </c>
      <c r="GM96">
        <f t="shared" si="90"/>
        <v>-55134</v>
      </c>
      <c r="GN96">
        <f t="shared" si="91"/>
        <v>-55134</v>
      </c>
      <c r="GO96">
        <f t="shared" si="92"/>
        <v>0</v>
      </c>
      <c r="GP96">
        <f t="shared" si="93"/>
        <v>0</v>
      </c>
      <c r="GQ96" t="s">
        <v>590</v>
      </c>
      <c r="GR96">
        <v>0</v>
      </c>
      <c r="GS96">
        <v>-13.924</v>
      </c>
      <c r="GT96">
        <v>0</v>
      </c>
      <c r="GU96">
        <v>1</v>
      </c>
      <c r="GV96">
        <v>0</v>
      </c>
      <c r="GW96">
        <v>0</v>
      </c>
    </row>
    <row r="97" spans="1:255" ht="12.75">
      <c r="A97" s="2">
        <v>18</v>
      </c>
      <c r="B97" s="2">
        <v>1</v>
      </c>
      <c r="C97" s="2">
        <v>145</v>
      </c>
      <c r="D97" s="2"/>
      <c r="E97" s="2" t="s">
        <v>154</v>
      </c>
      <c r="F97" s="2" t="s">
        <v>155</v>
      </c>
      <c r="G97" s="2" t="str">
        <f>'1.Смета.и.Акт'!C119</f>
        <v>Раствор готовый кладочный цементный марки 100</v>
      </c>
      <c r="H97" s="2" t="s">
        <v>68</v>
      </c>
      <c r="I97" s="2">
        <f>I93*J97</f>
        <v>-0.1416</v>
      </c>
      <c r="J97" s="2">
        <v>-0.060000000000000005</v>
      </c>
      <c r="K97" s="2"/>
      <c r="L97" s="2"/>
      <c r="M97" s="2"/>
      <c r="N97" s="2"/>
      <c r="O97" s="2">
        <f t="shared" si="62"/>
        <v>-65</v>
      </c>
      <c r="P97" s="2">
        <f t="shared" si="63"/>
        <v>-65</v>
      </c>
      <c r="Q97" s="2">
        <f t="shared" si="64"/>
        <v>0</v>
      </c>
      <c r="R97" s="2">
        <f t="shared" si="65"/>
        <v>0</v>
      </c>
      <c r="S97" s="2">
        <f t="shared" si="66"/>
        <v>0</v>
      </c>
      <c r="T97" s="2">
        <f t="shared" si="67"/>
        <v>0</v>
      </c>
      <c r="U97" s="2">
        <f t="shared" si="68"/>
        <v>0</v>
      </c>
      <c r="V97" s="2">
        <f t="shared" si="69"/>
        <v>0</v>
      </c>
      <c r="W97" s="2">
        <f t="shared" si="70"/>
        <v>0</v>
      </c>
      <c r="X97" s="2">
        <f t="shared" si="71"/>
        <v>0</v>
      </c>
      <c r="Y97" s="2">
        <f t="shared" si="72"/>
        <v>0</v>
      </c>
      <c r="Z97" s="2"/>
      <c r="AA97" s="2">
        <v>31892590</v>
      </c>
      <c r="AB97" s="2">
        <f t="shared" si="94"/>
        <v>456.93</v>
      </c>
      <c r="AC97" s="2">
        <f>'1.Смета.и.Акт'!F119</f>
        <v>456.93</v>
      </c>
      <c r="AD97" s="2">
        <f t="shared" si="95"/>
        <v>0</v>
      </c>
      <c r="AE97" s="2">
        <f t="shared" si="96"/>
        <v>0</v>
      </c>
      <c r="AF97" s="2">
        <f t="shared" si="97"/>
        <v>0</v>
      </c>
      <c r="AG97" s="2">
        <f t="shared" si="74"/>
        <v>0</v>
      </c>
      <c r="AH97" s="2">
        <f t="shared" si="75"/>
        <v>0</v>
      </c>
      <c r="AI97" s="2">
        <f t="shared" si="76"/>
        <v>0</v>
      </c>
      <c r="AJ97" s="2">
        <f t="shared" si="77"/>
        <v>0</v>
      </c>
      <c r="AK97" s="2">
        <v>456.93</v>
      </c>
      <c r="AL97" s="2">
        <v>456.93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1</v>
      </c>
      <c r="AW97" s="2">
        <v>1</v>
      </c>
      <c r="AX97" s="2"/>
      <c r="AY97" s="2"/>
      <c r="AZ97" s="2">
        <v>1</v>
      </c>
      <c r="BA97" s="2">
        <v>1</v>
      </c>
      <c r="BB97" s="2">
        <v>1</v>
      </c>
      <c r="BC97" s="2">
        <v>1</v>
      </c>
      <c r="BD97" s="2" t="s">
        <v>3</v>
      </c>
      <c r="BE97" s="2" t="s">
        <v>3</v>
      </c>
      <c r="BF97" s="2" t="s">
        <v>3</v>
      </c>
      <c r="BG97" s="2" t="s">
        <v>3</v>
      </c>
      <c r="BH97" s="2">
        <v>3</v>
      </c>
      <c r="BI97" s="2">
        <v>1</v>
      </c>
      <c r="BJ97" s="2" t="str">
        <f>'1.Смета.и.Акт'!B119</f>
        <v>402-0004 ТССЦ-57 (ред.2014)</v>
      </c>
      <c r="BK97" s="2"/>
      <c r="BL97" s="2"/>
      <c r="BM97" s="2">
        <v>500001</v>
      </c>
      <c r="BN97" s="2">
        <v>0</v>
      </c>
      <c r="BO97" s="2" t="s">
        <v>3</v>
      </c>
      <c r="BP97" s="2">
        <v>0</v>
      </c>
      <c r="BQ97" s="2">
        <v>20</v>
      </c>
      <c r="BR97" s="2">
        <v>1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 t="s">
        <v>3</v>
      </c>
      <c r="BZ97" s="2">
        <v>0</v>
      </c>
      <c r="CA97" s="2">
        <v>0</v>
      </c>
      <c r="CB97" s="2"/>
      <c r="CC97" s="2"/>
      <c r="CD97" s="2"/>
      <c r="CE97" s="2"/>
      <c r="CF97" s="2">
        <v>0</v>
      </c>
      <c r="CG97" s="2">
        <v>0</v>
      </c>
      <c r="CH97" s="2"/>
      <c r="CI97" s="2"/>
      <c r="CJ97" s="2"/>
      <c r="CK97" s="2"/>
      <c r="CL97" s="2"/>
      <c r="CM97" s="2">
        <v>0</v>
      </c>
      <c r="CN97" s="2" t="s">
        <v>3</v>
      </c>
      <c r="CO97" s="2">
        <v>0</v>
      </c>
      <c r="CP97" s="2">
        <f>IF('1.Смета.и.Акт'!F119=AC97+AD97+AF97,P97+Q97+S97,I97*AB97)</f>
        <v>-65</v>
      </c>
      <c r="CQ97" s="2">
        <f t="shared" si="78"/>
        <v>456.93</v>
      </c>
      <c r="CR97" s="2">
        <f t="shared" si="79"/>
        <v>0</v>
      </c>
      <c r="CS97" s="2">
        <f t="shared" si="80"/>
        <v>0</v>
      </c>
      <c r="CT97" s="2">
        <f t="shared" si="81"/>
        <v>0</v>
      </c>
      <c r="CU97" s="2">
        <f t="shared" si="82"/>
        <v>0</v>
      </c>
      <c r="CV97" s="2">
        <f t="shared" si="83"/>
        <v>0</v>
      </c>
      <c r="CW97" s="2">
        <f t="shared" si="84"/>
        <v>0</v>
      </c>
      <c r="CX97" s="2">
        <f t="shared" si="85"/>
        <v>0</v>
      </c>
      <c r="CY97" s="2">
        <f t="shared" si="86"/>
        <v>0</v>
      </c>
      <c r="CZ97" s="2">
        <f t="shared" si="87"/>
        <v>0</v>
      </c>
      <c r="DA97" s="2"/>
      <c r="DB97" s="2"/>
      <c r="DC97" s="2" t="s">
        <v>3</v>
      </c>
      <c r="DD97" s="2" t="s">
        <v>3</v>
      </c>
      <c r="DE97" s="2" t="s">
        <v>3</v>
      </c>
      <c r="DF97" s="2" t="s">
        <v>3</v>
      </c>
      <c r="DG97" s="2" t="s">
        <v>3</v>
      </c>
      <c r="DH97" s="2" t="s">
        <v>3</v>
      </c>
      <c r="DI97" s="2" t="s">
        <v>3</v>
      </c>
      <c r="DJ97" s="2" t="s">
        <v>3</v>
      </c>
      <c r="DK97" s="2" t="s">
        <v>3</v>
      </c>
      <c r="DL97" s="2" t="s">
        <v>3</v>
      </c>
      <c r="DM97" s="2" t="s">
        <v>3</v>
      </c>
      <c r="DN97" s="2">
        <v>0</v>
      </c>
      <c r="DO97" s="2">
        <v>0</v>
      </c>
      <c r="DP97" s="2">
        <v>1</v>
      </c>
      <c r="DQ97" s="2">
        <v>1</v>
      </c>
      <c r="DR97" s="2"/>
      <c r="DS97" s="2"/>
      <c r="DT97" s="2"/>
      <c r="DU97" s="2">
        <v>1007</v>
      </c>
      <c r="DV97" s="2" t="s">
        <v>68</v>
      </c>
      <c r="DW97" s="2" t="str">
        <f>'1.Смета.и.Акт'!D119</f>
        <v>м3</v>
      </c>
      <c r="DX97" s="2">
        <v>1</v>
      </c>
      <c r="DY97" s="2"/>
      <c r="DZ97" s="2"/>
      <c r="EA97" s="2"/>
      <c r="EB97" s="2"/>
      <c r="EC97" s="2"/>
      <c r="ED97" s="2"/>
      <c r="EE97" s="2">
        <v>27364798</v>
      </c>
      <c r="EF97" s="2">
        <v>20</v>
      </c>
      <c r="EG97" s="2" t="s">
        <v>57</v>
      </c>
      <c r="EH97" s="2">
        <v>0</v>
      </c>
      <c r="EI97" s="2" t="s">
        <v>3</v>
      </c>
      <c r="EJ97" s="2">
        <v>1</v>
      </c>
      <c r="EK97" s="2">
        <v>500001</v>
      </c>
      <c r="EL97" s="2" t="s">
        <v>58</v>
      </c>
      <c r="EM97" s="2" t="s">
        <v>59</v>
      </c>
      <c r="EN97" s="2"/>
      <c r="EO97" s="2" t="s">
        <v>3</v>
      </c>
      <c r="EP97" s="2"/>
      <c r="EQ97" s="2">
        <v>32768</v>
      </c>
      <c r="ER97" s="2">
        <v>456.93</v>
      </c>
      <c r="ES97" s="2">
        <v>456.93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>
        <v>0</v>
      </c>
      <c r="FR97" s="2">
        <f t="shared" si="88"/>
        <v>0</v>
      </c>
      <c r="FS97" s="2">
        <v>0</v>
      </c>
      <c r="FT97" s="2"/>
      <c r="FU97" s="2"/>
      <c r="FV97" s="2"/>
      <c r="FW97" s="2"/>
      <c r="FX97" s="2">
        <v>0</v>
      </c>
      <c r="FY97" s="2">
        <v>0</v>
      </c>
      <c r="FZ97" s="2"/>
      <c r="GA97" s="2" t="s">
        <v>3</v>
      </c>
      <c r="GB97" s="2"/>
      <c r="GC97" s="2"/>
      <c r="GD97" s="2">
        <v>0</v>
      </c>
      <c r="GE97" s="2"/>
      <c r="GF97" s="2">
        <v>1591250178</v>
      </c>
      <c r="GG97" s="2">
        <v>2</v>
      </c>
      <c r="GH97" s="2">
        <v>1</v>
      </c>
      <c r="GI97" s="2">
        <v>-2</v>
      </c>
      <c r="GJ97" s="2">
        <v>0</v>
      </c>
      <c r="GK97" s="2">
        <f>ROUND(R97*(R12)/100,0)</f>
        <v>0</v>
      </c>
      <c r="GL97" s="2">
        <f t="shared" si="89"/>
        <v>0</v>
      </c>
      <c r="GM97" s="2">
        <f t="shared" si="90"/>
        <v>-65</v>
      </c>
      <c r="GN97" s="2">
        <f t="shared" si="91"/>
        <v>-65</v>
      </c>
      <c r="GO97" s="2">
        <f t="shared" si="92"/>
        <v>0</v>
      </c>
      <c r="GP97" s="2">
        <f t="shared" si="93"/>
        <v>0</v>
      </c>
      <c r="GQ97" s="2" t="s">
        <v>591</v>
      </c>
      <c r="GR97" s="2">
        <v>0</v>
      </c>
      <c r="GS97" s="2">
        <v>-0.1416</v>
      </c>
      <c r="GT97" s="2">
        <v>0</v>
      </c>
      <c r="GU97" s="2">
        <v>1</v>
      </c>
      <c r="GV97" s="2">
        <v>0</v>
      </c>
      <c r="GW97" s="2">
        <v>0</v>
      </c>
      <c r="GX97" s="2"/>
      <c r="GY97" s="2"/>
      <c r="GZ97" s="2"/>
      <c r="HA97" s="2"/>
      <c r="HB97" s="2" t="str">
        <f>LEFT(Source!F97,17)</f>
        <v>402-0004</v>
      </c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05" ht="12.75">
      <c r="A98">
        <v>18</v>
      </c>
      <c r="B98">
        <v>1</v>
      </c>
      <c r="C98">
        <v>156</v>
      </c>
      <c r="E98" t="s">
        <v>154</v>
      </c>
      <c r="F98" t="s">
        <v>155</v>
      </c>
      <c r="G98" t="s">
        <v>156</v>
      </c>
      <c r="H98" t="s">
        <v>68</v>
      </c>
      <c r="I98">
        <f>I94*J98</f>
        <v>-0.1416</v>
      </c>
      <c r="J98">
        <v>-0.060000000000000005</v>
      </c>
      <c r="O98">
        <f t="shared" si="62"/>
        <v>-420</v>
      </c>
      <c r="P98">
        <f t="shared" si="63"/>
        <v>-420</v>
      </c>
      <c r="Q98">
        <f t="shared" si="64"/>
        <v>0</v>
      </c>
      <c r="R98">
        <f t="shared" si="65"/>
        <v>0</v>
      </c>
      <c r="S98">
        <f t="shared" si="66"/>
        <v>0</v>
      </c>
      <c r="T98">
        <f t="shared" si="67"/>
        <v>0</v>
      </c>
      <c r="U98">
        <f t="shared" si="68"/>
        <v>0</v>
      </c>
      <c r="V98">
        <f t="shared" si="69"/>
        <v>0</v>
      </c>
      <c r="W98">
        <f t="shared" si="70"/>
        <v>0</v>
      </c>
      <c r="X98">
        <f t="shared" si="71"/>
        <v>0</v>
      </c>
      <c r="Y98">
        <f t="shared" si="72"/>
        <v>0</v>
      </c>
      <c r="AA98">
        <v>31892591</v>
      </c>
      <c r="AB98">
        <f t="shared" si="94"/>
        <v>456.93</v>
      </c>
      <c r="AC98">
        <f t="shared" si="73"/>
        <v>456.93</v>
      </c>
      <c r="AD98">
        <f t="shared" si="95"/>
        <v>0</v>
      </c>
      <c r="AE98">
        <f t="shared" si="96"/>
        <v>0</v>
      </c>
      <c r="AF98">
        <f t="shared" si="97"/>
        <v>0</v>
      </c>
      <c r="AG98">
        <f t="shared" si="74"/>
        <v>0</v>
      </c>
      <c r="AH98">
        <f t="shared" si="75"/>
        <v>0</v>
      </c>
      <c r="AI98">
        <f t="shared" si="76"/>
        <v>0</v>
      </c>
      <c r="AJ98">
        <f t="shared" si="77"/>
        <v>0</v>
      </c>
      <c r="AK98">
        <v>456.93</v>
      </c>
      <c r="AL98">
        <v>456.93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Z98">
        <v>6.49</v>
      </c>
      <c r="BA98">
        <v>1</v>
      </c>
      <c r="BB98">
        <v>1</v>
      </c>
      <c r="BC98">
        <v>6.49</v>
      </c>
      <c r="BH98">
        <v>3</v>
      </c>
      <c r="BI98">
        <v>1</v>
      </c>
      <c r="BJ98" t="s">
        <v>157</v>
      </c>
      <c r="BM98">
        <v>500001</v>
      </c>
      <c r="BN98">
        <v>0</v>
      </c>
      <c r="BP98">
        <v>0</v>
      </c>
      <c r="BQ98">
        <v>20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0</v>
      </c>
      <c r="CA98">
        <v>0</v>
      </c>
      <c r="CF98">
        <v>0</v>
      </c>
      <c r="CG98">
        <v>0</v>
      </c>
      <c r="CM98">
        <v>0</v>
      </c>
      <c r="CO98">
        <v>0</v>
      </c>
      <c r="CP98">
        <f t="shared" si="98"/>
        <v>-420</v>
      </c>
      <c r="CQ98">
        <f t="shared" si="78"/>
        <v>2965.4757</v>
      </c>
      <c r="CR98">
        <f t="shared" si="79"/>
        <v>0</v>
      </c>
      <c r="CS98">
        <f t="shared" si="80"/>
        <v>0</v>
      </c>
      <c r="CT98">
        <f t="shared" si="81"/>
        <v>0</v>
      </c>
      <c r="CU98">
        <f t="shared" si="82"/>
        <v>0</v>
      </c>
      <c r="CV98">
        <f t="shared" si="83"/>
        <v>0</v>
      </c>
      <c r="CW98">
        <f t="shared" si="84"/>
        <v>0</v>
      </c>
      <c r="CX98">
        <f t="shared" si="85"/>
        <v>0</v>
      </c>
      <c r="CY98">
        <f t="shared" si="86"/>
        <v>0</v>
      </c>
      <c r="CZ98">
        <f t="shared" si="87"/>
        <v>0</v>
      </c>
      <c r="DN98">
        <v>0</v>
      </c>
      <c r="DO98">
        <v>0</v>
      </c>
      <c r="DP98">
        <v>1</v>
      </c>
      <c r="DQ98">
        <v>1</v>
      </c>
      <c r="DU98">
        <v>1007</v>
      </c>
      <c r="DV98" t="s">
        <v>68</v>
      </c>
      <c r="DW98" t="s">
        <v>68</v>
      </c>
      <c r="DX98">
        <v>1</v>
      </c>
      <c r="EE98">
        <v>27364798</v>
      </c>
      <c r="EF98">
        <v>20</v>
      </c>
      <c r="EG98" t="s">
        <v>57</v>
      </c>
      <c r="EH98">
        <v>0</v>
      </c>
      <c r="EJ98">
        <v>1</v>
      </c>
      <c r="EK98">
        <v>500001</v>
      </c>
      <c r="EL98" t="s">
        <v>58</v>
      </c>
      <c r="EM98" t="s">
        <v>59</v>
      </c>
      <c r="EQ98">
        <v>32768</v>
      </c>
      <c r="ER98">
        <v>456.93</v>
      </c>
      <c r="ES98">
        <v>456.93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88"/>
        <v>0</v>
      </c>
      <c r="FS98">
        <v>0</v>
      </c>
      <c r="FX98">
        <v>0</v>
      </c>
      <c r="FY98">
        <v>0</v>
      </c>
      <c r="GD98">
        <v>0</v>
      </c>
      <c r="GF98">
        <v>1591250178</v>
      </c>
      <c r="GG98">
        <v>1</v>
      </c>
      <c r="GH98">
        <v>1</v>
      </c>
      <c r="GI98">
        <v>4</v>
      </c>
      <c r="GJ98">
        <v>0</v>
      </c>
      <c r="GK98">
        <f>ROUND(R98*(S12)/100,0)</f>
        <v>0</v>
      </c>
      <c r="GL98">
        <f t="shared" si="89"/>
        <v>0</v>
      </c>
      <c r="GM98">
        <f t="shared" si="90"/>
        <v>-420</v>
      </c>
      <c r="GN98">
        <f t="shared" si="91"/>
        <v>-420</v>
      </c>
      <c r="GO98">
        <f t="shared" si="92"/>
        <v>0</v>
      </c>
      <c r="GP98">
        <f t="shared" si="93"/>
        <v>0</v>
      </c>
      <c r="GQ98" t="s">
        <v>591</v>
      </c>
      <c r="GR98">
        <v>0</v>
      </c>
      <c r="GS98">
        <v>-0.1416</v>
      </c>
      <c r="GT98">
        <v>0</v>
      </c>
      <c r="GU98">
        <v>1</v>
      </c>
      <c r="GV98">
        <v>0</v>
      </c>
      <c r="GW98">
        <v>0</v>
      </c>
    </row>
    <row r="99" spans="1:255" ht="12.75">
      <c r="A99" s="2">
        <v>18</v>
      </c>
      <c r="B99" s="2">
        <v>1</v>
      </c>
      <c r="C99" s="2">
        <v>144</v>
      </c>
      <c r="D99" s="2"/>
      <c r="E99" s="2" t="s">
        <v>158</v>
      </c>
      <c r="F99" s="2" t="s">
        <v>151</v>
      </c>
      <c r="G99" s="2" t="str">
        <f>'1.Смета.и.Акт'!C120</f>
        <v>Бетон тяжелый, класс В15 (М200)</v>
      </c>
      <c r="H99" s="2" t="s">
        <v>68</v>
      </c>
      <c r="I99" s="2">
        <f>I93*J99</f>
        <v>11.9746</v>
      </c>
      <c r="J99" s="2">
        <v>5.073983050847458</v>
      </c>
      <c r="K99" s="2"/>
      <c r="L99" s="2"/>
      <c r="M99" s="2"/>
      <c r="N99" s="2"/>
      <c r="O99" s="2">
        <f t="shared" si="62"/>
        <v>7306</v>
      </c>
      <c r="P99" s="2">
        <f t="shared" si="63"/>
        <v>7306</v>
      </c>
      <c r="Q99" s="2">
        <f t="shared" si="64"/>
        <v>0</v>
      </c>
      <c r="R99" s="2">
        <f t="shared" si="65"/>
        <v>0</v>
      </c>
      <c r="S99" s="2">
        <f t="shared" si="66"/>
        <v>0</v>
      </c>
      <c r="T99" s="2">
        <f t="shared" si="67"/>
        <v>0</v>
      </c>
      <c r="U99" s="2">
        <f t="shared" si="68"/>
        <v>0</v>
      </c>
      <c r="V99" s="2">
        <f t="shared" si="69"/>
        <v>0</v>
      </c>
      <c r="W99" s="2">
        <f t="shared" si="70"/>
        <v>0</v>
      </c>
      <c r="X99" s="2">
        <f t="shared" si="71"/>
        <v>0</v>
      </c>
      <c r="Y99" s="2">
        <f t="shared" si="72"/>
        <v>0</v>
      </c>
      <c r="Z99" s="2"/>
      <c r="AA99" s="2">
        <v>31892590</v>
      </c>
      <c r="AB99" s="2">
        <f t="shared" si="94"/>
        <v>610.11</v>
      </c>
      <c r="AC99" s="2">
        <f>'1.Смета.и.Акт'!F120</f>
        <v>610.11</v>
      </c>
      <c r="AD99" s="2">
        <f t="shared" si="95"/>
        <v>0</v>
      </c>
      <c r="AE99" s="2">
        <f t="shared" si="96"/>
        <v>0</v>
      </c>
      <c r="AF99" s="2">
        <f t="shared" si="97"/>
        <v>0</v>
      </c>
      <c r="AG99" s="2">
        <f t="shared" si="74"/>
        <v>0</v>
      </c>
      <c r="AH99" s="2">
        <f t="shared" si="75"/>
        <v>0</v>
      </c>
      <c r="AI99" s="2">
        <f t="shared" si="76"/>
        <v>0</v>
      </c>
      <c r="AJ99" s="2">
        <f t="shared" si="77"/>
        <v>0</v>
      </c>
      <c r="AK99" s="2">
        <v>610.11</v>
      </c>
      <c r="AL99" s="2">
        <v>610.11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1</v>
      </c>
      <c r="AW99" s="2">
        <v>1</v>
      </c>
      <c r="AX99" s="2"/>
      <c r="AY99" s="2"/>
      <c r="AZ99" s="2">
        <v>1</v>
      </c>
      <c r="BA99" s="2">
        <v>1</v>
      </c>
      <c r="BB99" s="2">
        <v>1</v>
      </c>
      <c r="BC99" s="2">
        <v>1</v>
      </c>
      <c r="BD99" s="2" t="s">
        <v>3</v>
      </c>
      <c r="BE99" s="2" t="s">
        <v>3</v>
      </c>
      <c r="BF99" s="2" t="s">
        <v>3</v>
      </c>
      <c r="BG99" s="2" t="s">
        <v>3</v>
      </c>
      <c r="BH99" s="2">
        <v>3</v>
      </c>
      <c r="BI99" s="2">
        <v>1</v>
      </c>
      <c r="BJ99" s="2" t="str">
        <f>'1.Смета.и.Акт'!B120</f>
        <v>401-0006 ТССЦ-57 (ред.2014)</v>
      </c>
      <c r="BK99" s="2"/>
      <c r="BL99" s="2"/>
      <c r="BM99" s="2">
        <v>500001</v>
      </c>
      <c r="BN99" s="2">
        <v>0</v>
      </c>
      <c r="BO99" s="2" t="s">
        <v>3</v>
      </c>
      <c r="BP99" s="2">
        <v>0</v>
      </c>
      <c r="BQ99" s="2">
        <v>20</v>
      </c>
      <c r="BR99" s="2">
        <v>0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 t="s">
        <v>3</v>
      </c>
      <c r="BZ99" s="2">
        <v>0</v>
      </c>
      <c r="CA99" s="2">
        <v>0</v>
      </c>
      <c r="CB99" s="2"/>
      <c r="CC99" s="2"/>
      <c r="CD99" s="2"/>
      <c r="CE99" s="2"/>
      <c r="CF99" s="2">
        <v>0</v>
      </c>
      <c r="CG99" s="2">
        <v>0</v>
      </c>
      <c r="CH99" s="2"/>
      <c r="CI99" s="2"/>
      <c r="CJ99" s="2"/>
      <c r="CK99" s="2"/>
      <c r="CL99" s="2"/>
      <c r="CM99" s="2">
        <v>0</v>
      </c>
      <c r="CN99" s="2" t="s">
        <v>3</v>
      </c>
      <c r="CO99" s="2">
        <v>0</v>
      </c>
      <c r="CP99" s="2">
        <f>IF('1.Смета.и.Акт'!F120=AC99+AD99+AF99,P99+Q99+S99,I99*AB99)</f>
        <v>7306</v>
      </c>
      <c r="CQ99" s="2">
        <f t="shared" si="78"/>
        <v>610.11</v>
      </c>
      <c r="CR99" s="2">
        <f t="shared" si="79"/>
        <v>0</v>
      </c>
      <c r="CS99" s="2">
        <f t="shared" si="80"/>
        <v>0</v>
      </c>
      <c r="CT99" s="2">
        <f t="shared" si="81"/>
        <v>0</v>
      </c>
      <c r="CU99" s="2">
        <f t="shared" si="82"/>
        <v>0</v>
      </c>
      <c r="CV99" s="2">
        <f t="shared" si="83"/>
        <v>0</v>
      </c>
      <c r="CW99" s="2">
        <f t="shared" si="84"/>
        <v>0</v>
      </c>
      <c r="CX99" s="2">
        <f t="shared" si="85"/>
        <v>0</v>
      </c>
      <c r="CY99" s="2">
        <f t="shared" si="86"/>
        <v>0</v>
      </c>
      <c r="CZ99" s="2">
        <f t="shared" si="87"/>
        <v>0</v>
      </c>
      <c r="DA99" s="2"/>
      <c r="DB99" s="2"/>
      <c r="DC99" s="2" t="s">
        <v>3</v>
      </c>
      <c r="DD99" s="2" t="s">
        <v>3</v>
      </c>
      <c r="DE99" s="2" t="s">
        <v>3</v>
      </c>
      <c r="DF99" s="2" t="s">
        <v>3</v>
      </c>
      <c r="DG99" s="2" t="s">
        <v>3</v>
      </c>
      <c r="DH99" s="2" t="s">
        <v>3</v>
      </c>
      <c r="DI99" s="2" t="s">
        <v>3</v>
      </c>
      <c r="DJ99" s="2" t="s">
        <v>3</v>
      </c>
      <c r="DK99" s="2" t="s">
        <v>3</v>
      </c>
      <c r="DL99" s="2" t="s">
        <v>3</v>
      </c>
      <c r="DM99" s="2" t="s">
        <v>3</v>
      </c>
      <c r="DN99" s="2">
        <v>0</v>
      </c>
      <c r="DO99" s="2">
        <v>0</v>
      </c>
      <c r="DP99" s="2">
        <v>1</v>
      </c>
      <c r="DQ99" s="2">
        <v>1</v>
      </c>
      <c r="DR99" s="2"/>
      <c r="DS99" s="2"/>
      <c r="DT99" s="2"/>
      <c r="DU99" s="2">
        <v>1007</v>
      </c>
      <c r="DV99" s="2" t="s">
        <v>68</v>
      </c>
      <c r="DW99" s="2" t="str">
        <f>'1.Смета.и.Акт'!D120</f>
        <v>м3</v>
      </c>
      <c r="DX99" s="2">
        <v>1</v>
      </c>
      <c r="DY99" s="2"/>
      <c r="DZ99" s="2"/>
      <c r="EA99" s="2"/>
      <c r="EB99" s="2"/>
      <c r="EC99" s="2"/>
      <c r="ED99" s="2"/>
      <c r="EE99" s="2">
        <v>27364798</v>
      </c>
      <c r="EF99" s="2">
        <v>20</v>
      </c>
      <c r="EG99" s="2" t="s">
        <v>57</v>
      </c>
      <c r="EH99" s="2">
        <v>0</v>
      </c>
      <c r="EI99" s="2" t="s">
        <v>3</v>
      </c>
      <c r="EJ99" s="2">
        <v>1</v>
      </c>
      <c r="EK99" s="2">
        <v>500001</v>
      </c>
      <c r="EL99" s="2" t="s">
        <v>58</v>
      </c>
      <c r="EM99" s="2" t="s">
        <v>59</v>
      </c>
      <c r="EN99" s="2"/>
      <c r="EO99" s="2" t="s">
        <v>3</v>
      </c>
      <c r="EP99" s="2"/>
      <c r="EQ99" s="2">
        <v>32768</v>
      </c>
      <c r="ER99" s="2">
        <v>610.11</v>
      </c>
      <c r="ES99" s="2">
        <v>610.11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>
        <v>0</v>
      </c>
      <c r="FR99" s="2">
        <f t="shared" si="88"/>
        <v>0</v>
      </c>
      <c r="FS99" s="2">
        <v>0</v>
      </c>
      <c r="FT99" s="2"/>
      <c r="FU99" s="2"/>
      <c r="FV99" s="2"/>
      <c r="FW99" s="2"/>
      <c r="FX99" s="2">
        <v>0</v>
      </c>
      <c r="FY99" s="2">
        <v>0</v>
      </c>
      <c r="FZ99" s="2"/>
      <c r="GA99" s="2" t="s">
        <v>3</v>
      </c>
      <c r="GB99" s="2"/>
      <c r="GC99" s="2"/>
      <c r="GD99" s="2">
        <v>0</v>
      </c>
      <c r="GE99" s="2"/>
      <c r="GF99" s="2">
        <v>722768753</v>
      </c>
      <c r="GG99" s="2">
        <v>2</v>
      </c>
      <c r="GH99" s="2">
        <v>1</v>
      </c>
      <c r="GI99" s="2">
        <v>-2</v>
      </c>
      <c r="GJ99" s="2">
        <v>0</v>
      </c>
      <c r="GK99" s="2">
        <f>ROUND(R99*(R12)/100,0)</f>
        <v>0</v>
      </c>
      <c r="GL99" s="2">
        <f t="shared" si="89"/>
        <v>0</v>
      </c>
      <c r="GM99" s="2">
        <f t="shared" si="90"/>
        <v>7306</v>
      </c>
      <c r="GN99" s="2">
        <f t="shared" si="91"/>
        <v>7306</v>
      </c>
      <c r="GO99" s="2">
        <f t="shared" si="92"/>
        <v>0</v>
      </c>
      <c r="GP99" s="2">
        <f t="shared" si="93"/>
        <v>0</v>
      </c>
      <c r="GQ99" s="2" t="s">
        <v>592</v>
      </c>
      <c r="GR99" s="2">
        <v>0</v>
      </c>
      <c r="GS99" s="2">
        <v>11.9746</v>
      </c>
      <c r="GT99" s="2">
        <v>0</v>
      </c>
      <c r="GU99" s="2">
        <v>1</v>
      </c>
      <c r="GV99" s="2">
        <v>0</v>
      </c>
      <c r="GW99" s="2">
        <v>0</v>
      </c>
      <c r="GX99" s="2"/>
      <c r="GY99" s="2"/>
      <c r="GZ99" s="2"/>
      <c r="HA99" s="2"/>
      <c r="HB99" s="2" t="str">
        <f>LEFT(Source!F99,17)</f>
        <v>401-0006</v>
      </c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05" ht="12.75">
      <c r="A100">
        <v>18</v>
      </c>
      <c r="B100">
        <v>1</v>
      </c>
      <c r="C100">
        <v>155</v>
      </c>
      <c r="E100" t="s">
        <v>158</v>
      </c>
      <c r="F100" t="s">
        <v>151</v>
      </c>
      <c r="G100" t="s">
        <v>152</v>
      </c>
      <c r="H100" t="s">
        <v>68</v>
      </c>
      <c r="I100">
        <f>I94*J100</f>
        <v>11.9746</v>
      </c>
      <c r="J100">
        <v>5.073983050847458</v>
      </c>
      <c r="O100">
        <f t="shared" si="62"/>
        <v>47415</v>
      </c>
      <c r="P100">
        <f t="shared" si="63"/>
        <v>47415</v>
      </c>
      <c r="Q100">
        <f t="shared" si="64"/>
        <v>0</v>
      </c>
      <c r="R100">
        <f t="shared" si="65"/>
        <v>0</v>
      </c>
      <c r="S100">
        <f t="shared" si="66"/>
        <v>0</v>
      </c>
      <c r="T100">
        <f t="shared" si="67"/>
        <v>0</v>
      </c>
      <c r="U100">
        <f t="shared" si="68"/>
        <v>0</v>
      </c>
      <c r="V100">
        <f t="shared" si="69"/>
        <v>0</v>
      </c>
      <c r="W100">
        <f t="shared" si="70"/>
        <v>0</v>
      </c>
      <c r="X100">
        <f t="shared" si="71"/>
        <v>0</v>
      </c>
      <c r="Y100">
        <f t="shared" si="72"/>
        <v>0</v>
      </c>
      <c r="AA100">
        <v>31892591</v>
      </c>
      <c r="AB100">
        <f t="shared" si="94"/>
        <v>610.11</v>
      </c>
      <c r="AC100">
        <f t="shared" si="73"/>
        <v>610.11</v>
      </c>
      <c r="AD100">
        <f t="shared" si="95"/>
        <v>0</v>
      </c>
      <c r="AE100">
        <f t="shared" si="96"/>
        <v>0</v>
      </c>
      <c r="AF100">
        <f t="shared" si="97"/>
        <v>0</v>
      </c>
      <c r="AG100">
        <f t="shared" si="74"/>
        <v>0</v>
      </c>
      <c r="AH100">
        <f t="shared" si="75"/>
        <v>0</v>
      </c>
      <c r="AI100">
        <f t="shared" si="76"/>
        <v>0</v>
      </c>
      <c r="AJ100">
        <f t="shared" si="77"/>
        <v>0</v>
      </c>
      <c r="AK100">
        <v>610.11</v>
      </c>
      <c r="AL100">
        <v>610.11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Z100">
        <v>6.49</v>
      </c>
      <c r="BA100">
        <v>1</v>
      </c>
      <c r="BB100">
        <v>1</v>
      </c>
      <c r="BC100">
        <v>6.49</v>
      </c>
      <c r="BH100">
        <v>3</v>
      </c>
      <c r="BI100">
        <v>1</v>
      </c>
      <c r="BJ100" t="s">
        <v>153</v>
      </c>
      <c r="BM100">
        <v>500001</v>
      </c>
      <c r="BN100">
        <v>0</v>
      </c>
      <c r="BP100">
        <v>0</v>
      </c>
      <c r="BQ100">
        <v>20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0</v>
      </c>
      <c r="CA100">
        <v>0</v>
      </c>
      <c r="CF100">
        <v>0</v>
      </c>
      <c r="CG100">
        <v>0</v>
      </c>
      <c r="CM100">
        <v>0</v>
      </c>
      <c r="CO100">
        <v>0</v>
      </c>
      <c r="CP100">
        <f t="shared" si="98"/>
        <v>47415</v>
      </c>
      <c r="CQ100">
        <f t="shared" si="78"/>
        <v>3959.6139000000003</v>
      </c>
      <c r="CR100">
        <f t="shared" si="79"/>
        <v>0</v>
      </c>
      <c r="CS100">
        <f t="shared" si="80"/>
        <v>0</v>
      </c>
      <c r="CT100">
        <f t="shared" si="81"/>
        <v>0</v>
      </c>
      <c r="CU100">
        <f t="shared" si="82"/>
        <v>0</v>
      </c>
      <c r="CV100">
        <f t="shared" si="83"/>
        <v>0</v>
      </c>
      <c r="CW100">
        <f t="shared" si="84"/>
        <v>0</v>
      </c>
      <c r="CX100">
        <f t="shared" si="85"/>
        <v>0</v>
      </c>
      <c r="CY100">
        <f t="shared" si="86"/>
        <v>0</v>
      </c>
      <c r="CZ100">
        <f t="shared" si="87"/>
        <v>0</v>
      </c>
      <c r="DN100">
        <v>0</v>
      </c>
      <c r="DO100">
        <v>0</v>
      </c>
      <c r="DP100">
        <v>1</v>
      </c>
      <c r="DQ100">
        <v>1</v>
      </c>
      <c r="DU100">
        <v>1007</v>
      </c>
      <c r="DV100" t="s">
        <v>68</v>
      </c>
      <c r="DW100" t="s">
        <v>68</v>
      </c>
      <c r="DX100">
        <v>1</v>
      </c>
      <c r="EE100">
        <v>27364798</v>
      </c>
      <c r="EF100">
        <v>20</v>
      </c>
      <c r="EG100" t="s">
        <v>57</v>
      </c>
      <c r="EH100">
        <v>0</v>
      </c>
      <c r="EJ100">
        <v>1</v>
      </c>
      <c r="EK100">
        <v>500001</v>
      </c>
      <c r="EL100" t="s">
        <v>58</v>
      </c>
      <c r="EM100" t="s">
        <v>59</v>
      </c>
      <c r="EQ100">
        <v>32768</v>
      </c>
      <c r="ER100">
        <v>610.11</v>
      </c>
      <c r="ES100">
        <v>610.11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88"/>
        <v>0</v>
      </c>
      <c r="FS100">
        <v>0</v>
      </c>
      <c r="FX100">
        <v>0</v>
      </c>
      <c r="FY100">
        <v>0</v>
      </c>
      <c r="GD100">
        <v>0</v>
      </c>
      <c r="GF100">
        <v>722768753</v>
      </c>
      <c r="GG100">
        <v>1</v>
      </c>
      <c r="GH100">
        <v>1</v>
      </c>
      <c r="GI100">
        <v>4</v>
      </c>
      <c r="GJ100">
        <v>0</v>
      </c>
      <c r="GK100">
        <f>ROUND(R100*(S12)/100,0)</f>
        <v>0</v>
      </c>
      <c r="GL100">
        <f t="shared" si="89"/>
        <v>0</v>
      </c>
      <c r="GM100">
        <f t="shared" si="90"/>
        <v>47415</v>
      </c>
      <c r="GN100">
        <f t="shared" si="91"/>
        <v>47415</v>
      </c>
      <c r="GO100">
        <f t="shared" si="92"/>
        <v>0</v>
      </c>
      <c r="GP100">
        <f t="shared" si="93"/>
        <v>0</v>
      </c>
      <c r="GQ100" t="s">
        <v>592</v>
      </c>
      <c r="GR100">
        <v>0</v>
      </c>
      <c r="GS100">
        <v>11.9746</v>
      </c>
      <c r="GT100">
        <v>0</v>
      </c>
      <c r="GU100">
        <v>1</v>
      </c>
      <c r="GV100">
        <v>0</v>
      </c>
      <c r="GW100">
        <v>0</v>
      </c>
    </row>
    <row r="101" spans="1:255" ht="12.75">
      <c r="A101" s="2">
        <v>18</v>
      </c>
      <c r="B101" s="2">
        <v>1</v>
      </c>
      <c r="C101" s="2">
        <v>146</v>
      </c>
      <c r="D101" s="2"/>
      <c r="E101" s="2" t="s">
        <v>159</v>
      </c>
      <c r="F101" s="2" t="s">
        <v>155</v>
      </c>
      <c r="G101" s="2" t="str">
        <f>'1.Смета.и.Акт'!C121</f>
        <v>Раствор готовый кладочный цементный марки 100</v>
      </c>
      <c r="H101" s="2" t="s">
        <v>68</v>
      </c>
      <c r="I101" s="2">
        <f>I93*J101</f>
        <v>0.0467</v>
      </c>
      <c r="J101" s="2">
        <v>0.01978813559322034</v>
      </c>
      <c r="K101" s="2"/>
      <c r="L101" s="2"/>
      <c r="M101" s="2"/>
      <c r="N101" s="2"/>
      <c r="O101" s="2">
        <f t="shared" si="62"/>
        <v>21</v>
      </c>
      <c r="P101" s="2">
        <f t="shared" si="63"/>
        <v>21</v>
      </c>
      <c r="Q101" s="2">
        <f t="shared" si="64"/>
        <v>0</v>
      </c>
      <c r="R101" s="2">
        <f t="shared" si="65"/>
        <v>0</v>
      </c>
      <c r="S101" s="2">
        <f t="shared" si="66"/>
        <v>0</v>
      </c>
      <c r="T101" s="2">
        <f t="shared" si="67"/>
        <v>0</v>
      </c>
      <c r="U101" s="2">
        <f t="shared" si="68"/>
        <v>0</v>
      </c>
      <c r="V101" s="2">
        <f t="shared" si="69"/>
        <v>0</v>
      </c>
      <c r="W101" s="2">
        <f t="shared" si="70"/>
        <v>0</v>
      </c>
      <c r="X101" s="2">
        <f t="shared" si="71"/>
        <v>0</v>
      </c>
      <c r="Y101" s="2">
        <f t="shared" si="72"/>
        <v>0</v>
      </c>
      <c r="Z101" s="2"/>
      <c r="AA101" s="2">
        <v>31892590</v>
      </c>
      <c r="AB101" s="2">
        <f t="shared" si="94"/>
        <v>456.93</v>
      </c>
      <c r="AC101" s="2">
        <f>'1.Смета.и.Акт'!F121</f>
        <v>456.93</v>
      </c>
      <c r="AD101" s="2">
        <f t="shared" si="95"/>
        <v>0</v>
      </c>
      <c r="AE101" s="2">
        <f t="shared" si="96"/>
        <v>0</v>
      </c>
      <c r="AF101" s="2">
        <f t="shared" si="97"/>
        <v>0</v>
      </c>
      <c r="AG101" s="2">
        <f t="shared" si="74"/>
        <v>0</v>
      </c>
      <c r="AH101" s="2">
        <f t="shared" si="75"/>
        <v>0</v>
      </c>
      <c r="AI101" s="2">
        <f t="shared" si="76"/>
        <v>0</v>
      </c>
      <c r="AJ101" s="2">
        <f t="shared" si="77"/>
        <v>0</v>
      </c>
      <c r="AK101" s="2">
        <v>456.93</v>
      </c>
      <c r="AL101" s="2">
        <v>456.93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1</v>
      </c>
      <c r="AW101" s="2">
        <v>1</v>
      </c>
      <c r="AX101" s="2"/>
      <c r="AY101" s="2"/>
      <c r="AZ101" s="2">
        <v>1</v>
      </c>
      <c r="BA101" s="2">
        <v>1</v>
      </c>
      <c r="BB101" s="2">
        <v>1</v>
      </c>
      <c r="BC101" s="2">
        <v>1</v>
      </c>
      <c r="BD101" s="2" t="s">
        <v>3</v>
      </c>
      <c r="BE101" s="2" t="s">
        <v>3</v>
      </c>
      <c r="BF101" s="2" t="s">
        <v>3</v>
      </c>
      <c r="BG101" s="2" t="s">
        <v>3</v>
      </c>
      <c r="BH101" s="2">
        <v>3</v>
      </c>
      <c r="BI101" s="2">
        <v>1</v>
      </c>
      <c r="BJ101" s="2" t="str">
        <f>'1.Смета.и.Акт'!B121</f>
        <v>402-0004 ТССЦ-57 (ред.2014)</v>
      </c>
      <c r="BK101" s="2"/>
      <c r="BL101" s="2"/>
      <c r="BM101" s="2">
        <v>500001</v>
      </c>
      <c r="BN101" s="2">
        <v>0</v>
      </c>
      <c r="BO101" s="2" t="s">
        <v>3</v>
      </c>
      <c r="BP101" s="2">
        <v>0</v>
      </c>
      <c r="BQ101" s="2">
        <v>20</v>
      </c>
      <c r="BR101" s="2">
        <v>0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 t="s">
        <v>3</v>
      </c>
      <c r="BZ101" s="2">
        <v>0</v>
      </c>
      <c r="CA101" s="2">
        <v>0</v>
      </c>
      <c r="CB101" s="2"/>
      <c r="CC101" s="2"/>
      <c r="CD101" s="2"/>
      <c r="CE101" s="2"/>
      <c r="CF101" s="2">
        <v>0</v>
      </c>
      <c r="CG101" s="2">
        <v>0</v>
      </c>
      <c r="CH101" s="2"/>
      <c r="CI101" s="2"/>
      <c r="CJ101" s="2"/>
      <c r="CK101" s="2"/>
      <c r="CL101" s="2"/>
      <c r="CM101" s="2">
        <v>0</v>
      </c>
      <c r="CN101" s="2" t="s">
        <v>3</v>
      </c>
      <c r="CO101" s="2">
        <v>0</v>
      </c>
      <c r="CP101" s="2">
        <f>IF('1.Смета.и.Акт'!F121=AC101+AD101+AF101,P101+Q101+S101,I101*AB101)</f>
        <v>21</v>
      </c>
      <c r="CQ101" s="2">
        <f t="shared" si="78"/>
        <v>456.93</v>
      </c>
      <c r="CR101" s="2">
        <f t="shared" si="79"/>
        <v>0</v>
      </c>
      <c r="CS101" s="2">
        <f t="shared" si="80"/>
        <v>0</v>
      </c>
      <c r="CT101" s="2">
        <f t="shared" si="81"/>
        <v>0</v>
      </c>
      <c r="CU101" s="2">
        <f t="shared" si="82"/>
        <v>0</v>
      </c>
      <c r="CV101" s="2">
        <f t="shared" si="83"/>
        <v>0</v>
      </c>
      <c r="CW101" s="2">
        <f t="shared" si="84"/>
        <v>0</v>
      </c>
      <c r="CX101" s="2">
        <f t="shared" si="85"/>
        <v>0</v>
      </c>
      <c r="CY101" s="2">
        <f t="shared" si="86"/>
        <v>0</v>
      </c>
      <c r="CZ101" s="2">
        <f t="shared" si="87"/>
        <v>0</v>
      </c>
      <c r="DA101" s="2"/>
      <c r="DB101" s="2"/>
      <c r="DC101" s="2" t="s">
        <v>3</v>
      </c>
      <c r="DD101" s="2" t="s">
        <v>3</v>
      </c>
      <c r="DE101" s="2" t="s">
        <v>3</v>
      </c>
      <c r="DF101" s="2" t="s">
        <v>3</v>
      </c>
      <c r="DG101" s="2" t="s">
        <v>3</v>
      </c>
      <c r="DH101" s="2" t="s">
        <v>3</v>
      </c>
      <c r="DI101" s="2" t="s">
        <v>3</v>
      </c>
      <c r="DJ101" s="2" t="s">
        <v>3</v>
      </c>
      <c r="DK101" s="2" t="s">
        <v>3</v>
      </c>
      <c r="DL101" s="2" t="s">
        <v>3</v>
      </c>
      <c r="DM101" s="2" t="s">
        <v>3</v>
      </c>
      <c r="DN101" s="2">
        <v>0</v>
      </c>
      <c r="DO101" s="2">
        <v>0</v>
      </c>
      <c r="DP101" s="2">
        <v>1</v>
      </c>
      <c r="DQ101" s="2">
        <v>1</v>
      </c>
      <c r="DR101" s="2"/>
      <c r="DS101" s="2"/>
      <c r="DT101" s="2"/>
      <c r="DU101" s="2">
        <v>1007</v>
      </c>
      <c r="DV101" s="2" t="s">
        <v>68</v>
      </c>
      <c r="DW101" s="2" t="str">
        <f>'1.Смета.и.Акт'!D121</f>
        <v>м3</v>
      </c>
      <c r="DX101" s="2">
        <v>1</v>
      </c>
      <c r="DY101" s="2"/>
      <c r="DZ101" s="2"/>
      <c r="EA101" s="2"/>
      <c r="EB101" s="2"/>
      <c r="EC101" s="2"/>
      <c r="ED101" s="2"/>
      <c r="EE101" s="2">
        <v>27364798</v>
      </c>
      <c r="EF101" s="2">
        <v>20</v>
      </c>
      <c r="EG101" s="2" t="s">
        <v>57</v>
      </c>
      <c r="EH101" s="2">
        <v>0</v>
      </c>
      <c r="EI101" s="2" t="s">
        <v>3</v>
      </c>
      <c r="EJ101" s="2">
        <v>1</v>
      </c>
      <c r="EK101" s="2">
        <v>500001</v>
      </c>
      <c r="EL101" s="2" t="s">
        <v>58</v>
      </c>
      <c r="EM101" s="2" t="s">
        <v>59</v>
      </c>
      <c r="EN101" s="2"/>
      <c r="EO101" s="2" t="s">
        <v>3</v>
      </c>
      <c r="EP101" s="2"/>
      <c r="EQ101" s="2">
        <v>32768</v>
      </c>
      <c r="ER101" s="2">
        <v>456.93</v>
      </c>
      <c r="ES101" s="2">
        <v>456.93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>
        <v>0</v>
      </c>
      <c r="FR101" s="2">
        <f t="shared" si="88"/>
        <v>0</v>
      </c>
      <c r="FS101" s="2">
        <v>0</v>
      </c>
      <c r="FT101" s="2"/>
      <c r="FU101" s="2"/>
      <c r="FV101" s="2"/>
      <c r="FW101" s="2"/>
      <c r="FX101" s="2">
        <v>0</v>
      </c>
      <c r="FY101" s="2">
        <v>0</v>
      </c>
      <c r="FZ101" s="2"/>
      <c r="GA101" s="2" t="s">
        <v>3</v>
      </c>
      <c r="GB101" s="2"/>
      <c r="GC101" s="2"/>
      <c r="GD101" s="2">
        <v>0</v>
      </c>
      <c r="GE101" s="2"/>
      <c r="GF101" s="2">
        <v>1591250178</v>
      </c>
      <c r="GG101" s="2">
        <v>2</v>
      </c>
      <c r="GH101" s="2">
        <v>1</v>
      </c>
      <c r="GI101" s="2">
        <v>-2</v>
      </c>
      <c r="GJ101" s="2">
        <v>0</v>
      </c>
      <c r="GK101" s="2">
        <f>ROUND(R101*(R12)/100,0)</f>
        <v>0</v>
      </c>
      <c r="GL101" s="2">
        <f t="shared" si="89"/>
        <v>0</v>
      </c>
      <c r="GM101" s="2">
        <f t="shared" si="90"/>
        <v>21</v>
      </c>
      <c r="GN101" s="2">
        <f t="shared" si="91"/>
        <v>21</v>
      </c>
      <c r="GO101" s="2">
        <f t="shared" si="92"/>
        <v>0</v>
      </c>
      <c r="GP101" s="2">
        <f t="shared" si="93"/>
        <v>0</v>
      </c>
      <c r="GQ101" s="2" t="s">
        <v>593</v>
      </c>
      <c r="GR101" s="2">
        <v>0</v>
      </c>
      <c r="GS101" s="2">
        <v>0.0467</v>
      </c>
      <c r="GT101" s="2">
        <v>0</v>
      </c>
      <c r="GU101" s="2">
        <v>1</v>
      </c>
      <c r="GV101" s="2">
        <v>0</v>
      </c>
      <c r="GW101" s="2">
        <v>0</v>
      </c>
      <c r="GX101" s="2"/>
      <c r="GY101" s="2"/>
      <c r="GZ101" s="2"/>
      <c r="HA101" s="2"/>
      <c r="HB101" s="2" t="str">
        <f>LEFT(Source!F101,17)</f>
        <v>402-0004</v>
      </c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05" ht="12.75">
      <c r="A102">
        <v>18</v>
      </c>
      <c r="B102">
        <v>1</v>
      </c>
      <c r="C102">
        <v>157</v>
      </c>
      <c r="E102" t="s">
        <v>159</v>
      </c>
      <c r="F102" t="s">
        <v>155</v>
      </c>
      <c r="G102" t="s">
        <v>156</v>
      </c>
      <c r="H102" t="s">
        <v>68</v>
      </c>
      <c r="I102">
        <f>I94*J102</f>
        <v>0.0467</v>
      </c>
      <c r="J102">
        <v>0.01978813559322034</v>
      </c>
      <c r="O102">
        <f t="shared" si="62"/>
        <v>138</v>
      </c>
      <c r="P102">
        <f t="shared" si="63"/>
        <v>138</v>
      </c>
      <c r="Q102">
        <f t="shared" si="64"/>
        <v>0</v>
      </c>
      <c r="R102">
        <f t="shared" si="65"/>
        <v>0</v>
      </c>
      <c r="S102">
        <f t="shared" si="66"/>
        <v>0</v>
      </c>
      <c r="T102">
        <f t="shared" si="67"/>
        <v>0</v>
      </c>
      <c r="U102">
        <f t="shared" si="68"/>
        <v>0</v>
      </c>
      <c r="V102">
        <f t="shared" si="69"/>
        <v>0</v>
      </c>
      <c r="W102">
        <f t="shared" si="70"/>
        <v>0</v>
      </c>
      <c r="X102">
        <f t="shared" si="71"/>
        <v>0</v>
      </c>
      <c r="Y102">
        <f t="shared" si="72"/>
        <v>0</v>
      </c>
      <c r="AA102">
        <v>31892591</v>
      </c>
      <c r="AB102">
        <f t="shared" si="94"/>
        <v>456.93</v>
      </c>
      <c r="AC102">
        <f t="shared" si="73"/>
        <v>456.93</v>
      </c>
      <c r="AD102">
        <f t="shared" si="95"/>
        <v>0</v>
      </c>
      <c r="AE102">
        <f t="shared" si="96"/>
        <v>0</v>
      </c>
      <c r="AF102">
        <f t="shared" si="97"/>
        <v>0</v>
      </c>
      <c r="AG102">
        <f t="shared" si="74"/>
        <v>0</v>
      </c>
      <c r="AH102">
        <f t="shared" si="75"/>
        <v>0</v>
      </c>
      <c r="AI102">
        <f t="shared" si="76"/>
        <v>0</v>
      </c>
      <c r="AJ102">
        <f t="shared" si="77"/>
        <v>0</v>
      </c>
      <c r="AK102">
        <v>456.93</v>
      </c>
      <c r="AL102">
        <v>456.93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Z102">
        <v>6.49</v>
      </c>
      <c r="BA102">
        <v>1</v>
      </c>
      <c r="BB102">
        <v>1</v>
      </c>
      <c r="BC102">
        <v>6.49</v>
      </c>
      <c r="BH102">
        <v>3</v>
      </c>
      <c r="BI102">
        <v>1</v>
      </c>
      <c r="BJ102" t="s">
        <v>157</v>
      </c>
      <c r="BM102">
        <v>500001</v>
      </c>
      <c r="BN102">
        <v>0</v>
      </c>
      <c r="BP102">
        <v>0</v>
      </c>
      <c r="BQ102">
        <v>20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0</v>
      </c>
      <c r="CA102">
        <v>0</v>
      </c>
      <c r="CF102">
        <v>0</v>
      </c>
      <c r="CG102">
        <v>0</v>
      </c>
      <c r="CM102">
        <v>0</v>
      </c>
      <c r="CO102">
        <v>0</v>
      </c>
      <c r="CP102">
        <f t="shared" si="98"/>
        <v>138</v>
      </c>
      <c r="CQ102">
        <f t="shared" si="78"/>
        <v>2965.4757</v>
      </c>
      <c r="CR102">
        <f t="shared" si="79"/>
        <v>0</v>
      </c>
      <c r="CS102">
        <f t="shared" si="80"/>
        <v>0</v>
      </c>
      <c r="CT102">
        <f t="shared" si="81"/>
        <v>0</v>
      </c>
      <c r="CU102">
        <f t="shared" si="82"/>
        <v>0</v>
      </c>
      <c r="CV102">
        <f t="shared" si="83"/>
        <v>0</v>
      </c>
      <c r="CW102">
        <f t="shared" si="84"/>
        <v>0</v>
      </c>
      <c r="CX102">
        <f t="shared" si="85"/>
        <v>0</v>
      </c>
      <c r="CY102">
        <f t="shared" si="86"/>
        <v>0</v>
      </c>
      <c r="CZ102">
        <f t="shared" si="87"/>
        <v>0</v>
      </c>
      <c r="DN102">
        <v>0</v>
      </c>
      <c r="DO102">
        <v>0</v>
      </c>
      <c r="DP102">
        <v>1</v>
      </c>
      <c r="DQ102">
        <v>1</v>
      </c>
      <c r="DU102">
        <v>1007</v>
      </c>
      <c r="DV102" t="s">
        <v>68</v>
      </c>
      <c r="DW102" t="s">
        <v>68</v>
      </c>
      <c r="DX102">
        <v>1</v>
      </c>
      <c r="EE102">
        <v>27364798</v>
      </c>
      <c r="EF102">
        <v>20</v>
      </c>
      <c r="EG102" t="s">
        <v>57</v>
      </c>
      <c r="EH102">
        <v>0</v>
      </c>
      <c r="EJ102">
        <v>1</v>
      </c>
      <c r="EK102">
        <v>500001</v>
      </c>
      <c r="EL102" t="s">
        <v>58</v>
      </c>
      <c r="EM102" t="s">
        <v>59</v>
      </c>
      <c r="EQ102">
        <v>32768</v>
      </c>
      <c r="ER102">
        <v>456.93</v>
      </c>
      <c r="ES102">
        <v>456.93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88"/>
        <v>0</v>
      </c>
      <c r="FS102">
        <v>0</v>
      </c>
      <c r="FX102">
        <v>0</v>
      </c>
      <c r="FY102">
        <v>0</v>
      </c>
      <c r="GD102">
        <v>0</v>
      </c>
      <c r="GF102">
        <v>1591250178</v>
      </c>
      <c r="GG102">
        <v>1</v>
      </c>
      <c r="GH102">
        <v>1</v>
      </c>
      <c r="GI102">
        <v>4</v>
      </c>
      <c r="GJ102">
        <v>0</v>
      </c>
      <c r="GK102">
        <f>ROUND(R102*(S12)/100,0)</f>
        <v>0</v>
      </c>
      <c r="GL102">
        <f t="shared" si="89"/>
        <v>0</v>
      </c>
      <c r="GM102">
        <f t="shared" si="90"/>
        <v>138</v>
      </c>
      <c r="GN102">
        <f t="shared" si="91"/>
        <v>138</v>
      </c>
      <c r="GO102">
        <f t="shared" si="92"/>
        <v>0</v>
      </c>
      <c r="GP102">
        <f t="shared" si="93"/>
        <v>0</v>
      </c>
      <c r="GQ102" t="s">
        <v>593</v>
      </c>
      <c r="GR102">
        <v>0</v>
      </c>
      <c r="GS102">
        <v>0.0467</v>
      </c>
      <c r="GT102">
        <v>0</v>
      </c>
      <c r="GU102">
        <v>1</v>
      </c>
      <c r="GV102">
        <v>0</v>
      </c>
      <c r="GW102">
        <v>0</v>
      </c>
    </row>
    <row r="103" spans="1:255" ht="12.75">
      <c r="A103" s="2">
        <v>18</v>
      </c>
      <c r="B103" s="2">
        <v>1</v>
      </c>
      <c r="C103" s="2">
        <v>147</v>
      </c>
      <c r="D103" s="2"/>
      <c r="E103" s="2" t="s">
        <v>160</v>
      </c>
      <c r="F103" s="2" t="s">
        <v>161</v>
      </c>
      <c r="G103" s="2" t="str">
        <f>'1.Смета.и.Акт'!C122</f>
        <v>Камни бортовые БР 100.20.8 /бетон В22,5 (М300), объем 0,016 м3/ (ГОСТ 6665-91)</v>
      </c>
      <c r="H103" s="2" t="s">
        <v>55</v>
      </c>
      <c r="I103" s="2">
        <f>I93*J103</f>
        <v>236</v>
      </c>
      <c r="J103" s="2">
        <v>100</v>
      </c>
      <c r="K103" s="2"/>
      <c r="L103" s="2"/>
      <c r="M103" s="2"/>
      <c r="N103" s="2"/>
      <c r="O103" s="2">
        <f t="shared" si="62"/>
        <v>5310</v>
      </c>
      <c r="P103" s="2">
        <f t="shared" si="63"/>
        <v>5310</v>
      </c>
      <c r="Q103" s="2">
        <f t="shared" si="64"/>
        <v>0</v>
      </c>
      <c r="R103" s="2">
        <f t="shared" si="65"/>
        <v>0</v>
      </c>
      <c r="S103" s="2">
        <f t="shared" si="66"/>
        <v>0</v>
      </c>
      <c r="T103" s="2">
        <f t="shared" si="67"/>
        <v>0</v>
      </c>
      <c r="U103" s="2">
        <f t="shared" si="68"/>
        <v>0</v>
      </c>
      <c r="V103" s="2">
        <f t="shared" si="69"/>
        <v>0</v>
      </c>
      <c r="W103" s="2">
        <f t="shared" si="70"/>
        <v>186</v>
      </c>
      <c r="X103" s="2">
        <f t="shared" si="71"/>
        <v>0</v>
      </c>
      <c r="Y103" s="2">
        <f t="shared" si="72"/>
        <v>0</v>
      </c>
      <c r="Z103" s="2"/>
      <c r="AA103" s="2">
        <v>31892590</v>
      </c>
      <c r="AB103" s="2">
        <f t="shared" si="94"/>
        <v>22.5</v>
      </c>
      <c r="AC103" s="2">
        <f>'1.Смета.и.Акт'!F122</f>
        <v>22.5</v>
      </c>
      <c r="AD103" s="2">
        <f t="shared" si="95"/>
        <v>0</v>
      </c>
      <c r="AE103" s="2">
        <f t="shared" si="96"/>
        <v>0</v>
      </c>
      <c r="AF103" s="2">
        <f t="shared" si="97"/>
        <v>0</v>
      </c>
      <c r="AG103" s="2">
        <f t="shared" si="74"/>
        <v>0</v>
      </c>
      <c r="AH103" s="2">
        <f t="shared" si="75"/>
        <v>0</v>
      </c>
      <c r="AI103" s="2">
        <f t="shared" si="76"/>
        <v>0</v>
      </c>
      <c r="AJ103" s="2">
        <f t="shared" si="77"/>
        <v>0.79</v>
      </c>
      <c r="AK103" s="2">
        <v>22.5</v>
      </c>
      <c r="AL103" s="2">
        <v>22.5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0.79</v>
      </c>
      <c r="AT103" s="2">
        <v>0</v>
      </c>
      <c r="AU103" s="2">
        <v>0</v>
      </c>
      <c r="AV103" s="2">
        <v>1</v>
      </c>
      <c r="AW103" s="2">
        <v>1</v>
      </c>
      <c r="AX103" s="2"/>
      <c r="AY103" s="2"/>
      <c r="AZ103" s="2">
        <v>1</v>
      </c>
      <c r="BA103" s="2">
        <v>1</v>
      </c>
      <c r="BB103" s="2">
        <v>1</v>
      </c>
      <c r="BC103" s="2">
        <v>1</v>
      </c>
      <c r="BD103" s="2" t="s">
        <v>3</v>
      </c>
      <c r="BE103" s="2" t="s">
        <v>3</v>
      </c>
      <c r="BF103" s="2" t="s">
        <v>3</v>
      </c>
      <c r="BG103" s="2" t="s">
        <v>3</v>
      </c>
      <c r="BH103" s="2">
        <v>3</v>
      </c>
      <c r="BI103" s="2">
        <v>1</v>
      </c>
      <c r="BJ103" s="2" t="str">
        <f>'1.Смета.и.Акт'!B122</f>
        <v>403-8023 ТССЦ-57 (ред.2014)</v>
      </c>
      <c r="BK103" s="2"/>
      <c r="BL103" s="2"/>
      <c r="BM103" s="2">
        <v>500001</v>
      </c>
      <c r="BN103" s="2">
        <v>0</v>
      </c>
      <c r="BO103" s="2" t="s">
        <v>3</v>
      </c>
      <c r="BP103" s="2">
        <v>0</v>
      </c>
      <c r="BQ103" s="2">
        <v>20</v>
      </c>
      <c r="BR103" s="2">
        <v>0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 t="s">
        <v>3</v>
      </c>
      <c r="BZ103" s="2">
        <v>0</v>
      </c>
      <c r="CA103" s="2">
        <v>0</v>
      </c>
      <c r="CB103" s="2"/>
      <c r="CC103" s="2"/>
      <c r="CD103" s="2"/>
      <c r="CE103" s="2"/>
      <c r="CF103" s="2">
        <v>0</v>
      </c>
      <c r="CG103" s="2">
        <v>0</v>
      </c>
      <c r="CH103" s="2"/>
      <c r="CI103" s="2"/>
      <c r="CJ103" s="2"/>
      <c r="CK103" s="2"/>
      <c r="CL103" s="2"/>
      <c r="CM103" s="2">
        <v>0</v>
      </c>
      <c r="CN103" s="2" t="s">
        <v>3</v>
      </c>
      <c r="CO103" s="2">
        <v>0</v>
      </c>
      <c r="CP103" s="2">
        <f>IF('1.Смета.и.Акт'!F122=AC103+AD103+AF103,P103+Q103+S103,I103*AB103)</f>
        <v>5310</v>
      </c>
      <c r="CQ103" s="2">
        <f t="shared" si="78"/>
        <v>22.5</v>
      </c>
      <c r="CR103" s="2">
        <f t="shared" si="79"/>
        <v>0</v>
      </c>
      <c r="CS103" s="2">
        <f t="shared" si="80"/>
        <v>0</v>
      </c>
      <c r="CT103" s="2">
        <f t="shared" si="81"/>
        <v>0</v>
      </c>
      <c r="CU103" s="2">
        <f t="shared" si="82"/>
        <v>0</v>
      </c>
      <c r="CV103" s="2">
        <f t="shared" si="83"/>
        <v>0</v>
      </c>
      <c r="CW103" s="2">
        <f t="shared" si="84"/>
        <v>0</v>
      </c>
      <c r="CX103" s="2">
        <f t="shared" si="85"/>
        <v>0.79</v>
      </c>
      <c r="CY103" s="2">
        <f t="shared" si="86"/>
        <v>0</v>
      </c>
      <c r="CZ103" s="2">
        <f t="shared" si="87"/>
        <v>0</v>
      </c>
      <c r="DA103" s="2"/>
      <c r="DB103" s="2"/>
      <c r="DC103" s="2" t="s">
        <v>3</v>
      </c>
      <c r="DD103" s="2" t="s">
        <v>3</v>
      </c>
      <c r="DE103" s="2" t="s">
        <v>3</v>
      </c>
      <c r="DF103" s="2" t="s">
        <v>3</v>
      </c>
      <c r="DG103" s="2" t="s">
        <v>3</v>
      </c>
      <c r="DH103" s="2" t="s">
        <v>3</v>
      </c>
      <c r="DI103" s="2" t="s">
        <v>3</v>
      </c>
      <c r="DJ103" s="2" t="s">
        <v>3</v>
      </c>
      <c r="DK103" s="2" t="s">
        <v>3</v>
      </c>
      <c r="DL103" s="2" t="s">
        <v>3</v>
      </c>
      <c r="DM103" s="2" t="s">
        <v>3</v>
      </c>
      <c r="DN103" s="2">
        <v>0</v>
      </c>
      <c r="DO103" s="2">
        <v>0</v>
      </c>
      <c r="DP103" s="2">
        <v>1</v>
      </c>
      <c r="DQ103" s="2">
        <v>1</v>
      </c>
      <c r="DR103" s="2"/>
      <c r="DS103" s="2"/>
      <c r="DT103" s="2"/>
      <c r="DU103" s="2">
        <v>1010</v>
      </c>
      <c r="DV103" s="2" t="s">
        <v>55</v>
      </c>
      <c r="DW103" s="2" t="str">
        <f>'1.Смета.и.Акт'!D122</f>
        <v>шт.</v>
      </c>
      <c r="DX103" s="2">
        <v>1</v>
      </c>
      <c r="DY103" s="2"/>
      <c r="DZ103" s="2"/>
      <c r="EA103" s="2"/>
      <c r="EB103" s="2"/>
      <c r="EC103" s="2"/>
      <c r="ED103" s="2"/>
      <c r="EE103" s="2">
        <v>27364798</v>
      </c>
      <c r="EF103" s="2">
        <v>20</v>
      </c>
      <c r="EG103" s="2" t="s">
        <v>57</v>
      </c>
      <c r="EH103" s="2">
        <v>0</v>
      </c>
      <c r="EI103" s="2" t="s">
        <v>3</v>
      </c>
      <c r="EJ103" s="2">
        <v>1</v>
      </c>
      <c r="EK103" s="2">
        <v>500001</v>
      </c>
      <c r="EL103" s="2" t="s">
        <v>58</v>
      </c>
      <c r="EM103" s="2" t="s">
        <v>59</v>
      </c>
      <c r="EN103" s="2"/>
      <c r="EO103" s="2" t="s">
        <v>3</v>
      </c>
      <c r="EP103" s="2"/>
      <c r="EQ103" s="2">
        <v>0</v>
      </c>
      <c r="ER103" s="2">
        <v>22.5</v>
      </c>
      <c r="ES103" s="2">
        <v>22.5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>
        <v>0</v>
      </c>
      <c r="FR103" s="2">
        <f t="shared" si="88"/>
        <v>0</v>
      </c>
      <c r="FS103" s="2">
        <v>0</v>
      </c>
      <c r="FT103" s="2"/>
      <c r="FU103" s="2"/>
      <c r="FV103" s="2"/>
      <c r="FW103" s="2"/>
      <c r="FX103" s="2">
        <v>0</v>
      </c>
      <c r="FY103" s="2">
        <v>0</v>
      </c>
      <c r="FZ103" s="2"/>
      <c r="GA103" s="2" t="s">
        <v>3</v>
      </c>
      <c r="GB103" s="2"/>
      <c r="GC103" s="2"/>
      <c r="GD103" s="2">
        <v>0</v>
      </c>
      <c r="GE103" s="2"/>
      <c r="GF103" s="2">
        <v>1608162165</v>
      </c>
      <c r="GG103" s="2">
        <v>2</v>
      </c>
      <c r="GH103" s="2">
        <v>1</v>
      </c>
      <c r="GI103" s="2">
        <v>-2</v>
      </c>
      <c r="GJ103" s="2">
        <v>0</v>
      </c>
      <c r="GK103" s="2">
        <f>ROUND(R103*(R12)/100,0)</f>
        <v>0</v>
      </c>
      <c r="GL103" s="2">
        <f t="shared" si="89"/>
        <v>0</v>
      </c>
      <c r="GM103" s="2">
        <f t="shared" si="90"/>
        <v>5310</v>
      </c>
      <c r="GN103" s="2">
        <f t="shared" si="91"/>
        <v>5310</v>
      </c>
      <c r="GO103" s="2">
        <f t="shared" si="92"/>
        <v>0</v>
      </c>
      <c r="GP103" s="2">
        <f t="shared" si="93"/>
        <v>0</v>
      </c>
      <c r="GQ103" s="2" t="s">
        <v>594</v>
      </c>
      <c r="GR103" s="2">
        <v>0</v>
      </c>
      <c r="GS103" s="2">
        <v>236</v>
      </c>
      <c r="GT103" s="2">
        <v>0</v>
      </c>
      <c r="GU103" s="2">
        <v>1</v>
      </c>
      <c r="GV103" s="2">
        <v>0</v>
      </c>
      <c r="GW103" s="2">
        <v>0</v>
      </c>
      <c r="GX103" s="2"/>
      <c r="GY103" s="2"/>
      <c r="GZ103" s="2"/>
      <c r="HA103" s="2"/>
      <c r="HB103" s="2" t="str">
        <f>LEFT(Source!F103,17)</f>
        <v>403-8023</v>
      </c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05" ht="12.75">
      <c r="A104">
        <v>18</v>
      </c>
      <c r="B104">
        <v>1</v>
      </c>
      <c r="C104">
        <v>158</v>
      </c>
      <c r="E104" t="s">
        <v>160</v>
      </c>
      <c r="F104" t="s">
        <v>161</v>
      </c>
      <c r="G104" t="s">
        <v>162</v>
      </c>
      <c r="H104" t="s">
        <v>55</v>
      </c>
      <c r="I104">
        <f>I94*J104</f>
        <v>236</v>
      </c>
      <c r="J104">
        <v>100</v>
      </c>
      <c r="O104">
        <f t="shared" si="62"/>
        <v>34462</v>
      </c>
      <c r="P104">
        <f t="shared" si="63"/>
        <v>34462</v>
      </c>
      <c r="Q104">
        <f t="shared" si="64"/>
        <v>0</v>
      </c>
      <c r="R104">
        <f t="shared" si="65"/>
        <v>0</v>
      </c>
      <c r="S104">
        <f t="shared" si="66"/>
        <v>0</v>
      </c>
      <c r="T104">
        <f t="shared" si="67"/>
        <v>0</v>
      </c>
      <c r="U104">
        <f t="shared" si="68"/>
        <v>0</v>
      </c>
      <c r="V104">
        <f t="shared" si="69"/>
        <v>0</v>
      </c>
      <c r="W104">
        <f t="shared" si="70"/>
        <v>186</v>
      </c>
      <c r="X104">
        <f t="shared" si="71"/>
        <v>0</v>
      </c>
      <c r="Y104">
        <f t="shared" si="72"/>
        <v>0</v>
      </c>
      <c r="AA104">
        <v>31892591</v>
      </c>
      <c r="AB104">
        <f t="shared" si="94"/>
        <v>22.5</v>
      </c>
      <c r="AC104">
        <f t="shared" si="73"/>
        <v>22.5</v>
      </c>
      <c r="AD104">
        <f t="shared" si="95"/>
        <v>0</v>
      </c>
      <c r="AE104">
        <f t="shared" si="96"/>
        <v>0</v>
      </c>
      <c r="AF104">
        <f t="shared" si="97"/>
        <v>0</v>
      </c>
      <c r="AG104">
        <f t="shared" si="74"/>
        <v>0</v>
      </c>
      <c r="AH104">
        <f t="shared" si="75"/>
        <v>0</v>
      </c>
      <c r="AI104">
        <f t="shared" si="76"/>
        <v>0</v>
      </c>
      <c r="AJ104">
        <f t="shared" si="77"/>
        <v>0.79</v>
      </c>
      <c r="AK104">
        <v>22.5</v>
      </c>
      <c r="AL104">
        <v>22.5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0.79</v>
      </c>
      <c r="AT104">
        <v>0</v>
      </c>
      <c r="AU104">
        <v>0</v>
      </c>
      <c r="AV104">
        <v>1</v>
      </c>
      <c r="AW104">
        <v>1</v>
      </c>
      <c r="AZ104">
        <v>6.49</v>
      </c>
      <c r="BA104">
        <v>1</v>
      </c>
      <c r="BB104">
        <v>1</v>
      </c>
      <c r="BC104">
        <v>6.49</v>
      </c>
      <c r="BH104">
        <v>3</v>
      </c>
      <c r="BI104">
        <v>1</v>
      </c>
      <c r="BJ104" t="s">
        <v>163</v>
      </c>
      <c r="BM104">
        <v>500001</v>
      </c>
      <c r="BN104">
        <v>0</v>
      </c>
      <c r="BP104">
        <v>0</v>
      </c>
      <c r="BQ104">
        <v>20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0</v>
      </c>
      <c r="CA104">
        <v>0</v>
      </c>
      <c r="CF104">
        <v>0</v>
      </c>
      <c r="CG104">
        <v>0</v>
      </c>
      <c r="CM104">
        <v>0</v>
      </c>
      <c r="CO104">
        <v>0</v>
      </c>
      <c r="CP104">
        <f t="shared" si="98"/>
        <v>34462</v>
      </c>
      <c r="CQ104">
        <f t="shared" si="78"/>
        <v>146.025</v>
      </c>
      <c r="CR104">
        <f t="shared" si="79"/>
        <v>0</v>
      </c>
      <c r="CS104">
        <f t="shared" si="80"/>
        <v>0</v>
      </c>
      <c r="CT104">
        <f t="shared" si="81"/>
        <v>0</v>
      </c>
      <c r="CU104">
        <f t="shared" si="82"/>
        <v>0</v>
      </c>
      <c r="CV104">
        <f t="shared" si="83"/>
        <v>0</v>
      </c>
      <c r="CW104">
        <f t="shared" si="84"/>
        <v>0</v>
      </c>
      <c r="CX104">
        <f t="shared" si="85"/>
        <v>0.79</v>
      </c>
      <c r="CY104">
        <f t="shared" si="86"/>
        <v>0</v>
      </c>
      <c r="CZ104">
        <f t="shared" si="87"/>
        <v>0</v>
      </c>
      <c r="DN104">
        <v>0</v>
      </c>
      <c r="DO104">
        <v>0</v>
      </c>
      <c r="DP104">
        <v>1</v>
      </c>
      <c r="DQ104">
        <v>1</v>
      </c>
      <c r="DU104">
        <v>1010</v>
      </c>
      <c r="DV104" t="s">
        <v>55</v>
      </c>
      <c r="DW104" t="s">
        <v>55</v>
      </c>
      <c r="DX104">
        <v>1</v>
      </c>
      <c r="EE104">
        <v>27364798</v>
      </c>
      <c r="EF104">
        <v>20</v>
      </c>
      <c r="EG104" t="s">
        <v>57</v>
      </c>
      <c r="EH104">
        <v>0</v>
      </c>
      <c r="EJ104">
        <v>1</v>
      </c>
      <c r="EK104">
        <v>500001</v>
      </c>
      <c r="EL104" t="s">
        <v>58</v>
      </c>
      <c r="EM104" t="s">
        <v>59</v>
      </c>
      <c r="EQ104">
        <v>0</v>
      </c>
      <c r="ER104">
        <v>22.5</v>
      </c>
      <c r="ES104">
        <v>22.5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88"/>
        <v>0</v>
      </c>
      <c r="FS104">
        <v>0</v>
      </c>
      <c r="FX104">
        <v>0</v>
      </c>
      <c r="FY104">
        <v>0</v>
      </c>
      <c r="GD104">
        <v>0</v>
      </c>
      <c r="GF104">
        <v>1608162165</v>
      </c>
      <c r="GG104">
        <v>1</v>
      </c>
      <c r="GH104">
        <v>1</v>
      </c>
      <c r="GI104">
        <v>4</v>
      </c>
      <c r="GJ104">
        <v>0</v>
      </c>
      <c r="GK104">
        <f>ROUND(R104*(S12)/100,0)</f>
        <v>0</v>
      </c>
      <c r="GL104">
        <f t="shared" si="89"/>
        <v>0</v>
      </c>
      <c r="GM104">
        <f t="shared" si="90"/>
        <v>34462</v>
      </c>
      <c r="GN104">
        <f t="shared" si="91"/>
        <v>34462</v>
      </c>
      <c r="GO104">
        <f t="shared" si="92"/>
        <v>0</v>
      </c>
      <c r="GP104">
        <f t="shared" si="93"/>
        <v>0</v>
      </c>
      <c r="GQ104" t="s">
        <v>594</v>
      </c>
      <c r="GR104">
        <v>0</v>
      </c>
      <c r="GS104">
        <v>236</v>
      </c>
      <c r="GT104">
        <v>0</v>
      </c>
      <c r="GU104">
        <v>1</v>
      </c>
      <c r="GV104">
        <v>0</v>
      </c>
      <c r="GW104">
        <v>0</v>
      </c>
    </row>
    <row r="105" spans="1:255" ht="12.75">
      <c r="A105" s="2">
        <v>17</v>
      </c>
      <c r="B105" s="2">
        <v>1</v>
      </c>
      <c r="C105" s="2">
        <f>ROW(SmtRes!A159)</f>
        <v>159</v>
      </c>
      <c r="D105" s="2">
        <f>ROW(EtalonRes!A153)</f>
        <v>153</v>
      </c>
      <c r="E105" s="2" t="s">
        <v>164</v>
      </c>
      <c r="F105" s="2" t="s">
        <v>165</v>
      </c>
      <c r="G105" s="2" t="s">
        <v>166</v>
      </c>
      <c r="H105" s="2" t="s">
        <v>29</v>
      </c>
      <c r="I105" s="2">
        <f>'1.Смета.и.Акт'!E123</f>
        <v>0.44</v>
      </c>
      <c r="J105" s="2">
        <v>0</v>
      </c>
      <c r="K105" s="2"/>
      <c r="L105" s="2"/>
      <c r="M105" s="2"/>
      <c r="N105" s="2"/>
      <c r="O105" s="2">
        <f t="shared" si="62"/>
        <v>294</v>
      </c>
      <c r="P105" s="2">
        <f t="shared" si="63"/>
        <v>0</v>
      </c>
      <c r="Q105" s="2">
        <f t="shared" si="64"/>
        <v>0</v>
      </c>
      <c r="R105" s="2">
        <f t="shared" si="65"/>
        <v>0</v>
      </c>
      <c r="S105" s="2">
        <f t="shared" si="66"/>
        <v>294</v>
      </c>
      <c r="T105" s="2">
        <f t="shared" si="67"/>
        <v>0</v>
      </c>
      <c r="U105" s="2">
        <f t="shared" si="68"/>
        <v>38.94</v>
      </c>
      <c r="V105" s="2">
        <f t="shared" si="69"/>
        <v>0</v>
      </c>
      <c r="W105" s="2">
        <f t="shared" si="70"/>
        <v>0</v>
      </c>
      <c r="X105" s="2">
        <f t="shared" si="71"/>
        <v>188</v>
      </c>
      <c r="Y105" s="2">
        <f t="shared" si="72"/>
        <v>100</v>
      </c>
      <c r="Z105" s="2"/>
      <c r="AA105" s="2">
        <v>31892590</v>
      </c>
      <c r="AB105" s="2">
        <f>'1.Смета.и.Акт'!F123</f>
        <v>669.06</v>
      </c>
      <c r="AC105" s="2">
        <f t="shared" si="73"/>
        <v>0</v>
      </c>
      <c r="AD105" s="2">
        <f>'1.Смета.и.Акт'!H123</f>
        <v>0</v>
      </c>
      <c r="AE105" s="2">
        <f>'1.Смета.и.Акт'!I123</f>
        <v>0</v>
      </c>
      <c r="AF105" s="2">
        <f>'1.Смета.и.Акт'!G123</f>
        <v>669.06</v>
      </c>
      <c r="AG105" s="2">
        <f t="shared" si="74"/>
        <v>0</v>
      </c>
      <c r="AH105" s="2">
        <f t="shared" si="75"/>
        <v>88.5</v>
      </c>
      <c r="AI105" s="2">
        <f t="shared" si="76"/>
        <v>0</v>
      </c>
      <c r="AJ105" s="2">
        <f t="shared" si="77"/>
        <v>0</v>
      </c>
      <c r="AK105" s="2">
        <v>669.06</v>
      </c>
      <c r="AL105" s="2">
        <v>0</v>
      </c>
      <c r="AM105" s="2">
        <v>0</v>
      </c>
      <c r="AN105" s="2">
        <v>0</v>
      </c>
      <c r="AO105" s="2">
        <v>669.06</v>
      </c>
      <c r="AP105" s="2">
        <v>0</v>
      </c>
      <c r="AQ105" s="2">
        <v>88.5</v>
      </c>
      <c r="AR105" s="2">
        <v>0</v>
      </c>
      <c r="AS105" s="2">
        <v>0</v>
      </c>
      <c r="AT105" s="2">
        <f>'1.Смета.и.Акт'!E124</f>
        <v>64</v>
      </c>
      <c r="AU105" s="2">
        <f>'1.Смета.и.Акт'!E125</f>
        <v>34</v>
      </c>
      <c r="AV105" s="2">
        <v>1</v>
      </c>
      <c r="AW105" s="2">
        <v>1</v>
      </c>
      <c r="AX105" s="2"/>
      <c r="AY105" s="2"/>
      <c r="AZ105" s="2">
        <v>1</v>
      </c>
      <c r="BA105" s="2">
        <v>1</v>
      </c>
      <c r="BB105" s="2">
        <v>1</v>
      </c>
      <c r="BC105" s="2">
        <v>1</v>
      </c>
      <c r="BD105" s="2" t="s">
        <v>3</v>
      </c>
      <c r="BE105" s="2" t="s">
        <v>3</v>
      </c>
      <c r="BF105" s="2" t="s">
        <v>3</v>
      </c>
      <c r="BG105" s="2" t="s">
        <v>3</v>
      </c>
      <c r="BH105" s="2">
        <v>0</v>
      </c>
      <c r="BI105" s="2">
        <v>1</v>
      </c>
      <c r="BJ105" s="2" t="s">
        <v>167</v>
      </c>
      <c r="BK105" s="2"/>
      <c r="BL105" s="2"/>
      <c r="BM105" s="2">
        <v>1003</v>
      </c>
      <c r="BN105" s="2">
        <v>0</v>
      </c>
      <c r="BO105" s="2" t="s">
        <v>3</v>
      </c>
      <c r="BP105" s="2">
        <v>0</v>
      </c>
      <c r="BQ105" s="2">
        <v>1</v>
      </c>
      <c r="BR105" s="2">
        <v>0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 t="s">
        <v>3</v>
      </c>
      <c r="BZ105" s="2">
        <v>80</v>
      </c>
      <c r="CA105" s="2">
        <v>45</v>
      </c>
      <c r="CB105" s="2"/>
      <c r="CC105" s="2"/>
      <c r="CD105" s="2"/>
      <c r="CE105" s="2"/>
      <c r="CF105" s="2">
        <v>0</v>
      </c>
      <c r="CG105" s="2">
        <v>0</v>
      </c>
      <c r="CH105" s="2"/>
      <c r="CI105" s="2"/>
      <c r="CJ105" s="2"/>
      <c r="CK105" s="2"/>
      <c r="CL105" s="2"/>
      <c r="CM105" s="2">
        <v>0</v>
      </c>
      <c r="CN105" s="2" t="s">
        <v>3</v>
      </c>
      <c r="CO105" s="2">
        <v>0</v>
      </c>
      <c r="CP105" s="2">
        <f>IF('1.Смета.и.Акт'!F123=AC105+AD105+AF105,P105+Q105+S105,I105*AB105)</f>
        <v>294</v>
      </c>
      <c r="CQ105" s="2">
        <f t="shared" si="78"/>
        <v>0</v>
      </c>
      <c r="CR105" s="2">
        <f t="shared" si="79"/>
        <v>0</v>
      </c>
      <c r="CS105" s="2">
        <f t="shared" si="80"/>
        <v>0</v>
      </c>
      <c r="CT105" s="2">
        <f t="shared" si="81"/>
        <v>669.06</v>
      </c>
      <c r="CU105" s="2">
        <f t="shared" si="82"/>
        <v>0</v>
      </c>
      <c r="CV105" s="2">
        <f t="shared" si="83"/>
        <v>88.5</v>
      </c>
      <c r="CW105" s="2">
        <f t="shared" si="84"/>
        <v>0</v>
      </c>
      <c r="CX105" s="2">
        <f t="shared" si="85"/>
        <v>0</v>
      </c>
      <c r="CY105" s="2">
        <f t="shared" si="86"/>
        <v>188.16</v>
      </c>
      <c r="CZ105" s="2">
        <f t="shared" si="87"/>
        <v>99.96</v>
      </c>
      <c r="DA105" s="2"/>
      <c r="DB105" s="2"/>
      <c r="DC105" s="2" t="s">
        <v>3</v>
      </c>
      <c r="DD105" s="2" t="s">
        <v>3</v>
      </c>
      <c r="DE105" s="2" t="s">
        <v>3</v>
      </c>
      <c r="DF105" s="2" t="s">
        <v>3</v>
      </c>
      <c r="DG105" s="2" t="s">
        <v>3</v>
      </c>
      <c r="DH105" s="2" t="s">
        <v>3</v>
      </c>
      <c r="DI105" s="2" t="s">
        <v>3</v>
      </c>
      <c r="DJ105" s="2" t="s">
        <v>3</v>
      </c>
      <c r="DK105" s="2" t="s">
        <v>3</v>
      </c>
      <c r="DL105" s="2" t="s">
        <v>3</v>
      </c>
      <c r="DM105" s="2" t="s">
        <v>3</v>
      </c>
      <c r="DN105" s="2">
        <v>0</v>
      </c>
      <c r="DO105" s="2">
        <v>0</v>
      </c>
      <c r="DP105" s="2">
        <v>1</v>
      </c>
      <c r="DQ105" s="2">
        <v>1</v>
      </c>
      <c r="DR105" s="2"/>
      <c r="DS105" s="2"/>
      <c r="DT105" s="2"/>
      <c r="DU105" s="2">
        <v>1013</v>
      </c>
      <c r="DV105" s="2" t="s">
        <v>29</v>
      </c>
      <c r="DW105" s="2" t="str">
        <f>'1.Смета.и.Акт'!D123</f>
        <v>100 м3 грунта</v>
      </c>
      <c r="DX105" s="2">
        <v>1</v>
      </c>
      <c r="DY105" s="2"/>
      <c r="DZ105" s="2"/>
      <c r="EA105" s="2"/>
      <c r="EB105" s="2"/>
      <c r="EC105" s="2"/>
      <c r="ED105" s="2"/>
      <c r="EE105" s="2">
        <v>27364841</v>
      </c>
      <c r="EF105" s="2">
        <v>1</v>
      </c>
      <c r="EG105" s="2" t="s">
        <v>21</v>
      </c>
      <c r="EH105" s="2">
        <v>0</v>
      </c>
      <c r="EI105" s="2" t="s">
        <v>3</v>
      </c>
      <c r="EJ105" s="2">
        <v>1</v>
      </c>
      <c r="EK105" s="2">
        <v>1003</v>
      </c>
      <c r="EL105" s="2" t="s">
        <v>33</v>
      </c>
      <c r="EM105" s="2" t="s">
        <v>23</v>
      </c>
      <c r="EN105" s="2"/>
      <c r="EO105" s="2" t="s">
        <v>3</v>
      </c>
      <c r="EP105" s="2"/>
      <c r="EQ105" s="2">
        <v>0</v>
      </c>
      <c r="ER105" s="2">
        <v>669.06</v>
      </c>
      <c r="ES105" s="2">
        <v>0</v>
      </c>
      <c r="ET105" s="2">
        <v>0</v>
      </c>
      <c r="EU105" s="2">
        <v>0</v>
      </c>
      <c r="EV105" s="2">
        <v>669.06</v>
      </c>
      <c r="EW105" s="2">
        <v>88.5</v>
      </c>
      <c r="EX105" s="2">
        <v>0</v>
      </c>
      <c r="EY105" s="2">
        <v>0</v>
      </c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>
        <v>0</v>
      </c>
      <c r="FR105" s="2">
        <f t="shared" si="88"/>
        <v>0</v>
      </c>
      <c r="FS105" s="2">
        <v>0</v>
      </c>
      <c r="FT105" s="2" t="s">
        <v>24</v>
      </c>
      <c r="FU105" s="2" t="s">
        <v>25</v>
      </c>
      <c r="FV105" s="2" t="s">
        <v>24</v>
      </c>
      <c r="FW105" s="2" t="s">
        <v>25</v>
      </c>
      <c r="FX105" s="2">
        <v>64</v>
      </c>
      <c r="FY105" s="2">
        <v>34</v>
      </c>
      <c r="FZ105" s="2"/>
      <c r="GA105" s="2" t="s">
        <v>3</v>
      </c>
      <c r="GB105" s="2"/>
      <c r="GC105" s="2"/>
      <c r="GD105" s="2">
        <v>0</v>
      </c>
      <c r="GE105" s="2"/>
      <c r="GF105" s="2">
        <v>-1353244579</v>
      </c>
      <c r="GG105" s="2">
        <v>2</v>
      </c>
      <c r="GH105" s="2">
        <v>1</v>
      </c>
      <c r="GI105" s="2">
        <v>-2</v>
      </c>
      <c r="GJ105" s="2">
        <v>0</v>
      </c>
      <c r="GK105" s="2">
        <f>ROUND(R105*(R12)/100,0)</f>
        <v>0</v>
      </c>
      <c r="GL105" s="2">
        <f t="shared" si="89"/>
        <v>0</v>
      </c>
      <c r="GM105" s="2">
        <f t="shared" si="90"/>
        <v>582</v>
      </c>
      <c r="GN105" s="2">
        <f t="shared" si="91"/>
        <v>582</v>
      </c>
      <c r="GO105" s="2">
        <f t="shared" si="92"/>
        <v>0</v>
      </c>
      <c r="GP105" s="2">
        <f t="shared" si="93"/>
        <v>0</v>
      </c>
      <c r="GQ105" s="2"/>
      <c r="GR105" s="2">
        <v>0</v>
      </c>
      <c r="GS105" s="2"/>
      <c r="GT105" s="2">
        <v>0</v>
      </c>
      <c r="GU105" s="2">
        <v>1</v>
      </c>
      <c r="GV105" s="2">
        <v>0</v>
      </c>
      <c r="GW105" s="2">
        <v>0</v>
      </c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05" ht="12.75">
      <c r="A106">
        <v>17</v>
      </c>
      <c r="B106">
        <v>1</v>
      </c>
      <c r="C106">
        <f>ROW(SmtRes!A160)</f>
        <v>160</v>
      </c>
      <c r="D106">
        <f>ROW(EtalonRes!A154)</f>
        <v>154</v>
      </c>
      <c r="E106" t="s">
        <v>164</v>
      </c>
      <c r="F106" t="s">
        <v>165</v>
      </c>
      <c r="G106" t="s">
        <v>166</v>
      </c>
      <c r="H106" t="s">
        <v>29</v>
      </c>
      <c r="I106">
        <f>'1.Смета.и.Акт'!E123</f>
        <v>0.44</v>
      </c>
      <c r="J106">
        <v>0</v>
      </c>
      <c r="O106">
        <f t="shared" si="62"/>
        <v>1911</v>
      </c>
      <c r="P106">
        <f t="shared" si="63"/>
        <v>0</v>
      </c>
      <c r="Q106">
        <f t="shared" si="64"/>
        <v>0</v>
      </c>
      <c r="R106">
        <f t="shared" si="65"/>
        <v>0</v>
      </c>
      <c r="S106">
        <f t="shared" si="66"/>
        <v>1911</v>
      </c>
      <c r="T106">
        <f t="shared" si="67"/>
        <v>0</v>
      </c>
      <c r="U106">
        <f t="shared" si="68"/>
        <v>38.94</v>
      </c>
      <c r="V106">
        <f t="shared" si="69"/>
        <v>0</v>
      </c>
      <c r="W106">
        <f t="shared" si="70"/>
        <v>0</v>
      </c>
      <c r="X106">
        <f t="shared" si="71"/>
        <v>1223</v>
      </c>
      <c r="Y106">
        <f t="shared" si="72"/>
        <v>650</v>
      </c>
      <c r="AA106">
        <v>31892591</v>
      </c>
      <c r="AB106">
        <f t="shared" si="94"/>
        <v>669.06</v>
      </c>
      <c r="AC106">
        <f t="shared" si="73"/>
        <v>0</v>
      </c>
      <c r="AD106">
        <f t="shared" si="95"/>
        <v>0</v>
      </c>
      <c r="AE106">
        <f t="shared" si="96"/>
        <v>0</v>
      </c>
      <c r="AF106">
        <f t="shared" si="97"/>
        <v>669.06</v>
      </c>
      <c r="AG106">
        <f t="shared" si="74"/>
        <v>0</v>
      </c>
      <c r="AH106">
        <f t="shared" si="75"/>
        <v>88.5</v>
      </c>
      <c r="AI106">
        <f t="shared" si="76"/>
        <v>0</v>
      </c>
      <c r="AJ106">
        <f t="shared" si="77"/>
        <v>0</v>
      </c>
      <c r="AK106">
        <v>669.06</v>
      </c>
      <c r="AL106">
        <v>0</v>
      </c>
      <c r="AM106">
        <v>0</v>
      </c>
      <c r="AN106">
        <v>0</v>
      </c>
      <c r="AO106">
        <v>669.06</v>
      </c>
      <c r="AP106">
        <v>0</v>
      </c>
      <c r="AQ106">
        <v>88.5</v>
      </c>
      <c r="AR106">
        <v>0</v>
      </c>
      <c r="AS106">
        <v>0</v>
      </c>
      <c r="AT106">
        <v>64</v>
      </c>
      <c r="AU106">
        <v>34</v>
      </c>
      <c r="AV106">
        <v>1</v>
      </c>
      <c r="AW106">
        <v>1</v>
      </c>
      <c r="AZ106">
        <v>6.49</v>
      </c>
      <c r="BA106">
        <v>6.49</v>
      </c>
      <c r="BB106">
        <v>6.49</v>
      </c>
      <c r="BC106">
        <v>6.49</v>
      </c>
      <c r="BH106">
        <v>0</v>
      </c>
      <c r="BI106">
        <v>1</v>
      </c>
      <c r="BJ106" t="s">
        <v>167</v>
      </c>
      <c r="BM106">
        <v>1003</v>
      </c>
      <c r="BN106">
        <v>0</v>
      </c>
      <c r="BP106">
        <v>0</v>
      </c>
      <c r="BQ106">
        <v>1</v>
      </c>
      <c r="BR106">
        <v>0</v>
      </c>
      <c r="BS106">
        <v>6.49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80</v>
      </c>
      <c r="CA106">
        <v>45</v>
      </c>
      <c r="CF106">
        <v>0</v>
      </c>
      <c r="CG106">
        <v>0</v>
      </c>
      <c r="CM106">
        <v>0</v>
      </c>
      <c r="CO106">
        <v>0</v>
      </c>
      <c r="CP106">
        <f t="shared" si="98"/>
        <v>1911</v>
      </c>
      <c r="CQ106">
        <f t="shared" si="78"/>
        <v>0</v>
      </c>
      <c r="CR106">
        <f t="shared" si="79"/>
        <v>0</v>
      </c>
      <c r="CS106">
        <f t="shared" si="80"/>
        <v>0</v>
      </c>
      <c r="CT106">
        <f t="shared" si="81"/>
        <v>4342.1993999999995</v>
      </c>
      <c r="CU106">
        <f t="shared" si="82"/>
        <v>0</v>
      </c>
      <c r="CV106">
        <f t="shared" si="83"/>
        <v>88.5</v>
      </c>
      <c r="CW106">
        <f t="shared" si="84"/>
        <v>0</v>
      </c>
      <c r="CX106">
        <f t="shared" si="85"/>
        <v>0</v>
      </c>
      <c r="CY106">
        <f t="shared" si="86"/>
        <v>1223.04</v>
      </c>
      <c r="CZ106">
        <f t="shared" si="87"/>
        <v>649.74</v>
      </c>
      <c r="DN106">
        <v>0</v>
      </c>
      <c r="DO106">
        <v>0</v>
      </c>
      <c r="DP106">
        <v>1</v>
      </c>
      <c r="DQ106">
        <v>1</v>
      </c>
      <c r="DU106">
        <v>1013</v>
      </c>
      <c r="DV106" t="s">
        <v>29</v>
      </c>
      <c r="DW106" t="s">
        <v>29</v>
      </c>
      <c r="DX106">
        <v>1</v>
      </c>
      <c r="EE106">
        <v>27364841</v>
      </c>
      <c r="EF106">
        <v>1</v>
      </c>
      <c r="EG106" t="s">
        <v>21</v>
      </c>
      <c r="EH106">
        <v>0</v>
      </c>
      <c r="EJ106">
        <v>1</v>
      </c>
      <c r="EK106">
        <v>1003</v>
      </c>
      <c r="EL106" t="s">
        <v>33</v>
      </c>
      <c r="EM106" t="s">
        <v>23</v>
      </c>
      <c r="EQ106">
        <v>0</v>
      </c>
      <c r="ER106">
        <v>669.06</v>
      </c>
      <c r="ES106">
        <v>0</v>
      </c>
      <c r="ET106">
        <v>0</v>
      </c>
      <c r="EU106">
        <v>0</v>
      </c>
      <c r="EV106">
        <v>669.06</v>
      </c>
      <c r="EW106">
        <v>88.5</v>
      </c>
      <c r="EX106">
        <v>0</v>
      </c>
      <c r="EY106">
        <v>0</v>
      </c>
      <c r="FQ106">
        <v>0</v>
      </c>
      <c r="FR106">
        <f t="shared" si="88"/>
        <v>0</v>
      </c>
      <c r="FS106">
        <v>0</v>
      </c>
      <c r="FT106" t="s">
        <v>24</v>
      </c>
      <c r="FU106" t="s">
        <v>25</v>
      </c>
      <c r="FV106" t="s">
        <v>24</v>
      </c>
      <c r="FW106" t="s">
        <v>25</v>
      </c>
      <c r="FX106">
        <v>64</v>
      </c>
      <c r="FY106">
        <v>34</v>
      </c>
      <c r="GD106">
        <v>0</v>
      </c>
      <c r="GF106">
        <v>-1353244579</v>
      </c>
      <c r="GG106">
        <v>1</v>
      </c>
      <c r="GH106">
        <v>1</v>
      </c>
      <c r="GI106">
        <v>4</v>
      </c>
      <c r="GJ106">
        <v>0</v>
      </c>
      <c r="GK106">
        <f>ROUND(R106*(S12)/100,0)</f>
        <v>0</v>
      </c>
      <c r="GL106">
        <f t="shared" si="89"/>
        <v>0</v>
      </c>
      <c r="GM106">
        <f t="shared" si="90"/>
        <v>3784</v>
      </c>
      <c r="GN106">
        <f t="shared" si="91"/>
        <v>3784</v>
      </c>
      <c r="GO106">
        <f t="shared" si="92"/>
        <v>0</v>
      </c>
      <c r="GP106">
        <f t="shared" si="93"/>
        <v>0</v>
      </c>
      <c r="GR106">
        <v>0</v>
      </c>
      <c r="GT106">
        <v>0</v>
      </c>
      <c r="GU106">
        <v>1</v>
      </c>
      <c r="GV106">
        <v>0</v>
      </c>
      <c r="GW106">
        <v>0</v>
      </c>
    </row>
    <row r="107" spans="1:255" ht="12.75">
      <c r="A107" s="2">
        <v>17</v>
      </c>
      <c r="B107" s="2">
        <v>1</v>
      </c>
      <c r="C107" s="2">
        <f>ROW(SmtRes!A167)</f>
        <v>167</v>
      </c>
      <c r="D107" s="2">
        <f>ROW(EtalonRes!A161)</f>
        <v>161</v>
      </c>
      <c r="E107" s="2" t="s">
        <v>168</v>
      </c>
      <c r="F107" s="2" t="s">
        <v>169</v>
      </c>
      <c r="G107" s="2" t="s">
        <v>170</v>
      </c>
      <c r="H107" s="2" t="s">
        <v>171</v>
      </c>
      <c r="I107" s="2">
        <f>'1.Смета.и.Акт'!E126</f>
        <v>3.2</v>
      </c>
      <c r="J107" s="2">
        <v>0</v>
      </c>
      <c r="K107" s="2"/>
      <c r="L107" s="2"/>
      <c r="M107" s="2"/>
      <c r="N107" s="2"/>
      <c r="O107" s="2">
        <f t="shared" si="62"/>
        <v>9721</v>
      </c>
      <c r="P107" s="2">
        <f t="shared" si="63"/>
        <v>8175</v>
      </c>
      <c r="Q107" s="2">
        <f t="shared" si="64"/>
        <v>830</v>
      </c>
      <c r="R107" s="2">
        <f t="shared" si="65"/>
        <v>113</v>
      </c>
      <c r="S107" s="2">
        <f t="shared" si="66"/>
        <v>716</v>
      </c>
      <c r="T107" s="2">
        <f t="shared" si="67"/>
        <v>0</v>
      </c>
      <c r="U107" s="2">
        <f t="shared" si="68"/>
        <v>83.968</v>
      </c>
      <c r="V107" s="2">
        <f t="shared" si="69"/>
        <v>10.144</v>
      </c>
      <c r="W107" s="2">
        <f t="shared" si="70"/>
        <v>0</v>
      </c>
      <c r="X107" s="2">
        <f t="shared" si="71"/>
        <v>945</v>
      </c>
      <c r="Y107" s="2">
        <f t="shared" si="72"/>
        <v>589</v>
      </c>
      <c r="Z107" s="2"/>
      <c r="AA107" s="2">
        <v>31892590</v>
      </c>
      <c r="AB107" s="2">
        <f>'1.Смета.и.Акт'!F126</f>
        <v>3037.97</v>
      </c>
      <c r="AC107" s="2">
        <f t="shared" si="73"/>
        <v>2554.68</v>
      </c>
      <c r="AD107" s="2">
        <f>'1.Смета.и.Акт'!H126</f>
        <v>259.46</v>
      </c>
      <c r="AE107" s="2">
        <f>'1.Смета.и.Акт'!I126</f>
        <v>35.28</v>
      </c>
      <c r="AF107" s="2">
        <f>'1.Смета.и.Акт'!G126</f>
        <v>223.83</v>
      </c>
      <c r="AG107" s="2">
        <f t="shared" si="74"/>
        <v>0</v>
      </c>
      <c r="AH107" s="2">
        <f t="shared" si="75"/>
        <v>26.24</v>
      </c>
      <c r="AI107" s="2">
        <f t="shared" si="76"/>
        <v>3.17</v>
      </c>
      <c r="AJ107" s="2">
        <f t="shared" si="77"/>
        <v>0</v>
      </c>
      <c r="AK107" s="2">
        <v>3037.97</v>
      </c>
      <c r="AL107" s="2">
        <v>2554.68</v>
      </c>
      <c r="AM107" s="2">
        <v>259.46</v>
      </c>
      <c r="AN107" s="2">
        <v>35.28</v>
      </c>
      <c r="AO107" s="2">
        <v>223.83</v>
      </c>
      <c r="AP107" s="2">
        <v>0</v>
      </c>
      <c r="AQ107" s="2">
        <v>26.24</v>
      </c>
      <c r="AR107" s="2">
        <v>3.17</v>
      </c>
      <c r="AS107" s="2">
        <v>0</v>
      </c>
      <c r="AT107" s="2">
        <f>'1.Смета.и.Акт'!E127</f>
        <v>114</v>
      </c>
      <c r="AU107" s="2">
        <f>'1.Смета.и.Акт'!E128</f>
        <v>71</v>
      </c>
      <c r="AV107" s="2">
        <v>1</v>
      </c>
      <c r="AW107" s="2">
        <v>1</v>
      </c>
      <c r="AX107" s="2"/>
      <c r="AY107" s="2"/>
      <c r="AZ107" s="2">
        <v>1</v>
      </c>
      <c r="BA107" s="2">
        <v>1</v>
      </c>
      <c r="BB107" s="2">
        <v>1</v>
      </c>
      <c r="BC107" s="2">
        <v>1</v>
      </c>
      <c r="BD107" s="2" t="s">
        <v>3</v>
      </c>
      <c r="BE107" s="2" t="s">
        <v>3</v>
      </c>
      <c r="BF107" s="2" t="s">
        <v>3</v>
      </c>
      <c r="BG107" s="2" t="s">
        <v>3</v>
      </c>
      <c r="BH107" s="2">
        <v>0</v>
      </c>
      <c r="BI107" s="2">
        <v>1</v>
      </c>
      <c r="BJ107" s="2" t="s">
        <v>172</v>
      </c>
      <c r="BK107" s="2"/>
      <c r="BL107" s="2"/>
      <c r="BM107" s="2">
        <v>27001</v>
      </c>
      <c r="BN107" s="2">
        <v>0</v>
      </c>
      <c r="BO107" s="2" t="s">
        <v>3</v>
      </c>
      <c r="BP107" s="2">
        <v>0</v>
      </c>
      <c r="BQ107" s="2">
        <v>1</v>
      </c>
      <c r="BR107" s="2">
        <v>0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 t="s">
        <v>3</v>
      </c>
      <c r="BZ107" s="2">
        <v>142</v>
      </c>
      <c r="CA107" s="2">
        <v>95</v>
      </c>
      <c r="CB107" s="2"/>
      <c r="CC107" s="2"/>
      <c r="CD107" s="2"/>
      <c r="CE107" s="2"/>
      <c r="CF107" s="2">
        <v>0</v>
      </c>
      <c r="CG107" s="2">
        <v>0</v>
      </c>
      <c r="CH107" s="2"/>
      <c r="CI107" s="2"/>
      <c r="CJ107" s="2"/>
      <c r="CK107" s="2"/>
      <c r="CL107" s="2"/>
      <c r="CM107" s="2">
        <v>0</v>
      </c>
      <c r="CN107" s="2" t="s">
        <v>3</v>
      </c>
      <c r="CO107" s="2">
        <v>0</v>
      </c>
      <c r="CP107" s="2">
        <f>IF('1.Смета.и.Акт'!F126=AC107+AD107+AF107,P107+Q107+S107,I107*AB107)</f>
        <v>9721</v>
      </c>
      <c r="CQ107" s="2">
        <f t="shared" si="78"/>
        <v>2554.68</v>
      </c>
      <c r="CR107" s="2">
        <f t="shared" si="79"/>
        <v>259.46</v>
      </c>
      <c r="CS107" s="2">
        <f t="shared" si="80"/>
        <v>35.28</v>
      </c>
      <c r="CT107" s="2">
        <f t="shared" si="81"/>
        <v>223.83</v>
      </c>
      <c r="CU107" s="2">
        <f t="shared" si="82"/>
        <v>0</v>
      </c>
      <c r="CV107" s="2">
        <f t="shared" si="83"/>
        <v>26.24</v>
      </c>
      <c r="CW107" s="2">
        <f t="shared" si="84"/>
        <v>3.17</v>
      </c>
      <c r="CX107" s="2">
        <f t="shared" si="85"/>
        <v>0</v>
      </c>
      <c r="CY107" s="2">
        <f t="shared" si="86"/>
        <v>945.06</v>
      </c>
      <c r="CZ107" s="2">
        <f t="shared" si="87"/>
        <v>588.59</v>
      </c>
      <c r="DA107" s="2"/>
      <c r="DB107" s="2"/>
      <c r="DC107" s="2" t="s">
        <v>3</v>
      </c>
      <c r="DD107" s="2" t="s">
        <v>3</v>
      </c>
      <c r="DE107" s="2" t="s">
        <v>3</v>
      </c>
      <c r="DF107" s="2" t="s">
        <v>3</v>
      </c>
      <c r="DG107" s="2" t="s">
        <v>3</v>
      </c>
      <c r="DH107" s="2" t="s">
        <v>3</v>
      </c>
      <c r="DI107" s="2" t="s">
        <v>3</v>
      </c>
      <c r="DJ107" s="2" t="s">
        <v>3</v>
      </c>
      <c r="DK107" s="2" t="s">
        <v>3</v>
      </c>
      <c r="DL107" s="2" t="s">
        <v>3</v>
      </c>
      <c r="DM107" s="2" t="s">
        <v>3</v>
      </c>
      <c r="DN107" s="2">
        <v>0</v>
      </c>
      <c r="DO107" s="2">
        <v>0</v>
      </c>
      <c r="DP107" s="2">
        <v>1</v>
      </c>
      <c r="DQ107" s="2">
        <v>1</v>
      </c>
      <c r="DR107" s="2"/>
      <c r="DS107" s="2"/>
      <c r="DT107" s="2"/>
      <c r="DU107" s="2">
        <v>1013</v>
      </c>
      <c r="DV107" s="2" t="s">
        <v>171</v>
      </c>
      <c r="DW107" s="2" t="str">
        <f>'1.Смета.и.Акт'!D126</f>
        <v>100 м2 дорожек и тротуаров</v>
      </c>
      <c r="DX107" s="2">
        <v>1</v>
      </c>
      <c r="DY107" s="2"/>
      <c r="DZ107" s="2"/>
      <c r="EA107" s="2"/>
      <c r="EB107" s="2"/>
      <c r="EC107" s="2"/>
      <c r="ED107" s="2"/>
      <c r="EE107" s="2">
        <v>27364906</v>
      </c>
      <c r="EF107" s="2">
        <v>1</v>
      </c>
      <c r="EG107" s="2" t="s">
        <v>21</v>
      </c>
      <c r="EH107" s="2">
        <v>0</v>
      </c>
      <c r="EI107" s="2" t="s">
        <v>3</v>
      </c>
      <c r="EJ107" s="2">
        <v>1</v>
      </c>
      <c r="EK107" s="2">
        <v>27001</v>
      </c>
      <c r="EL107" s="2" t="s">
        <v>50</v>
      </c>
      <c r="EM107" s="2" t="s">
        <v>51</v>
      </c>
      <c r="EN107" s="2"/>
      <c r="EO107" s="2" t="s">
        <v>3</v>
      </c>
      <c r="EP107" s="2"/>
      <c r="EQ107" s="2">
        <v>131072</v>
      </c>
      <c r="ER107" s="2">
        <v>3037.97</v>
      </c>
      <c r="ES107" s="2">
        <v>2554.68</v>
      </c>
      <c r="ET107" s="2">
        <v>259.46</v>
      </c>
      <c r="EU107" s="2">
        <v>35.28</v>
      </c>
      <c r="EV107" s="2">
        <v>223.83</v>
      </c>
      <c r="EW107" s="2">
        <v>26.24</v>
      </c>
      <c r="EX107" s="2">
        <v>3.17</v>
      </c>
      <c r="EY107" s="2">
        <v>0</v>
      </c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>
        <v>0</v>
      </c>
      <c r="FR107" s="2">
        <f t="shared" si="88"/>
        <v>0</v>
      </c>
      <c r="FS107" s="2">
        <v>0</v>
      </c>
      <c r="FT107" s="2" t="s">
        <v>24</v>
      </c>
      <c r="FU107" s="2" t="s">
        <v>25</v>
      </c>
      <c r="FV107" s="2" t="s">
        <v>24</v>
      </c>
      <c r="FW107" s="2" t="s">
        <v>25</v>
      </c>
      <c r="FX107" s="2">
        <v>114</v>
      </c>
      <c r="FY107" s="2">
        <v>71</v>
      </c>
      <c r="FZ107" s="2"/>
      <c r="GA107" s="2" t="s">
        <v>3</v>
      </c>
      <c r="GB107" s="2"/>
      <c r="GC107" s="2"/>
      <c r="GD107" s="2">
        <v>0</v>
      </c>
      <c r="GE107" s="2"/>
      <c r="GF107" s="2">
        <v>1914765350</v>
      </c>
      <c r="GG107" s="2">
        <v>2</v>
      </c>
      <c r="GH107" s="2">
        <v>1</v>
      </c>
      <c r="GI107" s="2">
        <v>-2</v>
      </c>
      <c r="GJ107" s="2">
        <v>0</v>
      </c>
      <c r="GK107" s="2">
        <f>ROUND(R107*(R12)/100,0)</f>
        <v>0</v>
      </c>
      <c r="GL107" s="2">
        <f t="shared" si="89"/>
        <v>0</v>
      </c>
      <c r="GM107" s="2">
        <f t="shared" si="90"/>
        <v>11255</v>
      </c>
      <c r="GN107" s="2">
        <f t="shared" si="91"/>
        <v>11255</v>
      </c>
      <c r="GO107" s="2">
        <f t="shared" si="92"/>
        <v>0</v>
      </c>
      <c r="GP107" s="2">
        <f t="shared" si="93"/>
        <v>0</v>
      </c>
      <c r="GQ107" s="2"/>
      <c r="GR107" s="2">
        <v>0</v>
      </c>
      <c r="GS107" s="2"/>
      <c r="GT107" s="2">
        <v>0</v>
      </c>
      <c r="GU107" s="2">
        <v>1</v>
      </c>
      <c r="GV107" s="2">
        <v>0</v>
      </c>
      <c r="GW107" s="2">
        <v>0</v>
      </c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05" ht="12.75">
      <c r="A108">
        <v>17</v>
      </c>
      <c r="B108">
        <v>1</v>
      </c>
      <c r="C108">
        <f>ROW(SmtRes!A174)</f>
        <v>174</v>
      </c>
      <c r="D108">
        <f>ROW(EtalonRes!A168)</f>
        <v>168</v>
      </c>
      <c r="E108" t="s">
        <v>168</v>
      </c>
      <c r="F108" t="s">
        <v>169</v>
      </c>
      <c r="G108" t="s">
        <v>170</v>
      </c>
      <c r="H108" t="s">
        <v>171</v>
      </c>
      <c r="I108">
        <f>'1.Смета.и.Акт'!E126</f>
        <v>3.2</v>
      </c>
      <c r="J108">
        <v>0</v>
      </c>
      <c r="O108">
        <f t="shared" si="62"/>
        <v>63093</v>
      </c>
      <c r="P108">
        <f t="shared" si="63"/>
        <v>53056</v>
      </c>
      <c r="Q108">
        <f t="shared" si="64"/>
        <v>5388</v>
      </c>
      <c r="R108">
        <f t="shared" si="65"/>
        <v>733</v>
      </c>
      <c r="S108">
        <f t="shared" si="66"/>
        <v>4649</v>
      </c>
      <c r="T108">
        <f t="shared" si="67"/>
        <v>0</v>
      </c>
      <c r="U108">
        <f t="shared" si="68"/>
        <v>83.968</v>
      </c>
      <c r="V108">
        <f t="shared" si="69"/>
        <v>10.144</v>
      </c>
      <c r="W108">
        <f t="shared" si="70"/>
        <v>0</v>
      </c>
      <c r="X108">
        <f t="shared" si="71"/>
        <v>6135</v>
      </c>
      <c r="Y108">
        <f t="shared" si="72"/>
        <v>3821</v>
      </c>
      <c r="AA108">
        <v>31892591</v>
      </c>
      <c r="AB108">
        <f t="shared" si="94"/>
        <v>3037.97</v>
      </c>
      <c r="AC108">
        <f t="shared" si="73"/>
        <v>2554.68</v>
      </c>
      <c r="AD108">
        <f t="shared" si="95"/>
        <v>259.46</v>
      </c>
      <c r="AE108">
        <f t="shared" si="96"/>
        <v>35.28</v>
      </c>
      <c r="AF108">
        <f t="shared" si="97"/>
        <v>223.83</v>
      </c>
      <c r="AG108">
        <f t="shared" si="74"/>
        <v>0</v>
      </c>
      <c r="AH108">
        <f t="shared" si="75"/>
        <v>26.24</v>
      </c>
      <c r="AI108">
        <f t="shared" si="76"/>
        <v>3.17</v>
      </c>
      <c r="AJ108">
        <f t="shared" si="77"/>
        <v>0</v>
      </c>
      <c r="AK108">
        <v>3037.97</v>
      </c>
      <c r="AL108">
        <v>2554.68</v>
      </c>
      <c r="AM108">
        <v>259.46</v>
      </c>
      <c r="AN108">
        <v>35.28</v>
      </c>
      <c r="AO108">
        <v>223.83</v>
      </c>
      <c r="AP108">
        <v>0</v>
      </c>
      <c r="AQ108">
        <v>26.24</v>
      </c>
      <c r="AR108">
        <v>3.17</v>
      </c>
      <c r="AS108">
        <v>0</v>
      </c>
      <c r="AT108">
        <v>114</v>
      </c>
      <c r="AU108">
        <v>71</v>
      </c>
      <c r="AV108">
        <v>1</v>
      </c>
      <c r="AW108">
        <v>1</v>
      </c>
      <c r="AZ108">
        <v>6.49</v>
      </c>
      <c r="BA108">
        <v>6.49</v>
      </c>
      <c r="BB108">
        <v>6.49</v>
      </c>
      <c r="BC108">
        <v>6.49</v>
      </c>
      <c r="BH108">
        <v>0</v>
      </c>
      <c r="BI108">
        <v>1</v>
      </c>
      <c r="BJ108" t="s">
        <v>172</v>
      </c>
      <c r="BM108">
        <v>27001</v>
      </c>
      <c r="BN108">
        <v>0</v>
      </c>
      <c r="BP108">
        <v>0</v>
      </c>
      <c r="BQ108">
        <v>1</v>
      </c>
      <c r="BR108">
        <v>0</v>
      </c>
      <c r="BS108">
        <v>6.49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142</v>
      </c>
      <c r="CA108">
        <v>95</v>
      </c>
      <c r="CF108">
        <v>0</v>
      </c>
      <c r="CG108">
        <v>0</v>
      </c>
      <c r="CM108">
        <v>0</v>
      </c>
      <c r="CO108">
        <v>0</v>
      </c>
      <c r="CP108">
        <f t="shared" si="98"/>
        <v>63093</v>
      </c>
      <c r="CQ108">
        <f t="shared" si="78"/>
        <v>16579.873199999998</v>
      </c>
      <c r="CR108">
        <f t="shared" si="79"/>
        <v>1683.8953999999999</v>
      </c>
      <c r="CS108">
        <f t="shared" si="80"/>
        <v>228.96720000000002</v>
      </c>
      <c r="CT108">
        <f t="shared" si="81"/>
        <v>1452.6567000000002</v>
      </c>
      <c r="CU108">
        <f t="shared" si="82"/>
        <v>0</v>
      </c>
      <c r="CV108">
        <f t="shared" si="83"/>
        <v>26.24</v>
      </c>
      <c r="CW108">
        <f t="shared" si="84"/>
        <v>3.17</v>
      </c>
      <c r="CX108">
        <f t="shared" si="85"/>
        <v>0</v>
      </c>
      <c r="CY108">
        <f t="shared" si="86"/>
        <v>6135.48</v>
      </c>
      <c r="CZ108">
        <f t="shared" si="87"/>
        <v>3821.22</v>
      </c>
      <c r="DN108">
        <v>0</v>
      </c>
      <c r="DO108">
        <v>0</v>
      </c>
      <c r="DP108">
        <v>1</v>
      </c>
      <c r="DQ108">
        <v>1</v>
      </c>
      <c r="DU108">
        <v>1013</v>
      </c>
      <c r="DV108" t="s">
        <v>171</v>
      </c>
      <c r="DW108" t="s">
        <v>171</v>
      </c>
      <c r="DX108">
        <v>1</v>
      </c>
      <c r="EE108">
        <v>27364906</v>
      </c>
      <c r="EF108">
        <v>1</v>
      </c>
      <c r="EG108" t="s">
        <v>21</v>
      </c>
      <c r="EH108">
        <v>0</v>
      </c>
      <c r="EJ108">
        <v>1</v>
      </c>
      <c r="EK108">
        <v>27001</v>
      </c>
      <c r="EL108" t="s">
        <v>50</v>
      </c>
      <c r="EM108" t="s">
        <v>51</v>
      </c>
      <c r="EQ108">
        <v>131072</v>
      </c>
      <c r="ER108">
        <v>3037.97</v>
      </c>
      <c r="ES108">
        <v>2554.68</v>
      </c>
      <c r="ET108">
        <v>259.46</v>
      </c>
      <c r="EU108">
        <v>35.28</v>
      </c>
      <c r="EV108">
        <v>223.83</v>
      </c>
      <c r="EW108">
        <v>26.24</v>
      </c>
      <c r="EX108">
        <v>3.17</v>
      </c>
      <c r="EY108">
        <v>0</v>
      </c>
      <c r="FQ108">
        <v>0</v>
      </c>
      <c r="FR108">
        <f t="shared" si="88"/>
        <v>0</v>
      </c>
      <c r="FS108">
        <v>0</v>
      </c>
      <c r="FT108" t="s">
        <v>24</v>
      </c>
      <c r="FU108" t="s">
        <v>25</v>
      </c>
      <c r="FV108" t="s">
        <v>24</v>
      </c>
      <c r="FW108" t="s">
        <v>25</v>
      </c>
      <c r="FX108">
        <v>114</v>
      </c>
      <c r="FY108">
        <v>71</v>
      </c>
      <c r="GD108">
        <v>0</v>
      </c>
      <c r="GF108">
        <v>1914765350</v>
      </c>
      <c r="GG108">
        <v>1</v>
      </c>
      <c r="GH108">
        <v>1</v>
      </c>
      <c r="GI108">
        <v>4</v>
      </c>
      <c r="GJ108">
        <v>0</v>
      </c>
      <c r="GK108">
        <f>ROUND(R108*(S12)/100,0)</f>
        <v>0</v>
      </c>
      <c r="GL108">
        <f t="shared" si="89"/>
        <v>0</v>
      </c>
      <c r="GM108">
        <f t="shared" si="90"/>
        <v>73049</v>
      </c>
      <c r="GN108">
        <f t="shared" si="91"/>
        <v>73049</v>
      </c>
      <c r="GO108">
        <f t="shared" si="92"/>
        <v>0</v>
      </c>
      <c r="GP108">
        <f t="shared" si="93"/>
        <v>0</v>
      </c>
      <c r="GR108">
        <v>0</v>
      </c>
      <c r="GT108">
        <v>0</v>
      </c>
      <c r="GU108">
        <v>1</v>
      </c>
      <c r="GV108">
        <v>0</v>
      </c>
      <c r="GW108">
        <v>0</v>
      </c>
    </row>
    <row r="109" spans="1:255" ht="12.75">
      <c r="A109" s="2">
        <v>17</v>
      </c>
      <c r="B109" s="2">
        <v>1</v>
      </c>
      <c r="C109" s="2">
        <f>ROW(SmtRes!A184)</f>
        <v>184</v>
      </c>
      <c r="D109" s="2">
        <f>ROW(EtalonRes!A177)</f>
        <v>177</v>
      </c>
      <c r="E109" s="2" t="s">
        <v>173</v>
      </c>
      <c r="F109" s="2" t="s">
        <v>174</v>
      </c>
      <c r="G109" s="2" t="s">
        <v>175</v>
      </c>
      <c r="H109" s="2" t="s">
        <v>176</v>
      </c>
      <c r="I109" s="2">
        <f>'1.Смета.и.Акт'!E129</f>
        <v>3.2</v>
      </c>
      <c r="J109" s="2">
        <v>0</v>
      </c>
      <c r="K109" s="2"/>
      <c r="L109" s="2"/>
      <c r="M109" s="2"/>
      <c r="N109" s="2"/>
      <c r="O109" s="2">
        <f t="shared" si="62"/>
        <v>11423</v>
      </c>
      <c r="P109" s="2">
        <f t="shared" si="63"/>
        <v>10786</v>
      </c>
      <c r="Q109" s="2">
        <f t="shared" si="64"/>
        <v>184</v>
      </c>
      <c r="R109" s="2">
        <f t="shared" si="65"/>
        <v>2</v>
      </c>
      <c r="S109" s="2">
        <f t="shared" si="66"/>
        <v>453</v>
      </c>
      <c r="T109" s="2">
        <f t="shared" si="67"/>
        <v>0</v>
      </c>
      <c r="U109" s="2">
        <f t="shared" si="68"/>
        <v>48.384</v>
      </c>
      <c r="V109" s="2">
        <f t="shared" si="69"/>
        <v>0.16000000000000003</v>
      </c>
      <c r="W109" s="2">
        <f t="shared" si="70"/>
        <v>0</v>
      </c>
      <c r="X109" s="2">
        <f t="shared" si="71"/>
        <v>519</v>
      </c>
      <c r="Y109" s="2">
        <f t="shared" si="72"/>
        <v>323</v>
      </c>
      <c r="Z109" s="2"/>
      <c r="AA109" s="2">
        <v>31892590</v>
      </c>
      <c r="AB109" s="2">
        <f>'1.Смета.и.Акт'!F129</f>
        <v>3569.82</v>
      </c>
      <c r="AC109" s="2">
        <f t="shared" si="73"/>
        <v>3370.75</v>
      </c>
      <c r="AD109" s="2">
        <f>'1.Смета.и.Акт'!H129</f>
        <v>57.4</v>
      </c>
      <c r="AE109" s="2">
        <f>'1.Смета.и.Акт'!I129</f>
        <v>0.58</v>
      </c>
      <c r="AF109" s="2">
        <f>'1.Смета.и.Акт'!G129</f>
        <v>141.67</v>
      </c>
      <c r="AG109" s="2">
        <f t="shared" si="74"/>
        <v>0</v>
      </c>
      <c r="AH109" s="2">
        <f t="shared" si="75"/>
        <v>15.12</v>
      </c>
      <c r="AI109" s="2">
        <f t="shared" si="76"/>
        <v>0.05</v>
      </c>
      <c r="AJ109" s="2">
        <f t="shared" si="77"/>
        <v>0</v>
      </c>
      <c r="AK109" s="2">
        <v>3569.82</v>
      </c>
      <c r="AL109" s="2">
        <v>3370.75</v>
      </c>
      <c r="AM109" s="2">
        <v>57.4</v>
      </c>
      <c r="AN109" s="2">
        <v>0.58</v>
      </c>
      <c r="AO109" s="2">
        <v>141.67</v>
      </c>
      <c r="AP109" s="2">
        <v>0</v>
      </c>
      <c r="AQ109" s="2">
        <v>15.12</v>
      </c>
      <c r="AR109" s="2">
        <v>0.05</v>
      </c>
      <c r="AS109" s="2">
        <v>0</v>
      </c>
      <c r="AT109" s="2">
        <f>'1.Смета.и.Акт'!E130</f>
        <v>114</v>
      </c>
      <c r="AU109" s="2">
        <f>'1.Смета.и.Акт'!E131</f>
        <v>71</v>
      </c>
      <c r="AV109" s="2">
        <v>1</v>
      </c>
      <c r="AW109" s="2">
        <v>1</v>
      </c>
      <c r="AX109" s="2"/>
      <c r="AY109" s="2"/>
      <c r="AZ109" s="2">
        <v>1</v>
      </c>
      <c r="BA109" s="2">
        <v>1</v>
      </c>
      <c r="BB109" s="2">
        <v>1</v>
      </c>
      <c r="BC109" s="2">
        <v>1</v>
      </c>
      <c r="BD109" s="2" t="s">
        <v>3</v>
      </c>
      <c r="BE109" s="2" t="s">
        <v>3</v>
      </c>
      <c r="BF109" s="2" t="s">
        <v>3</v>
      </c>
      <c r="BG109" s="2" t="s">
        <v>3</v>
      </c>
      <c r="BH109" s="2">
        <v>0</v>
      </c>
      <c r="BI109" s="2">
        <v>1</v>
      </c>
      <c r="BJ109" s="2" t="s">
        <v>177</v>
      </c>
      <c r="BK109" s="2"/>
      <c r="BL109" s="2"/>
      <c r="BM109" s="2">
        <v>27001</v>
      </c>
      <c r="BN109" s="2">
        <v>0</v>
      </c>
      <c r="BO109" s="2" t="s">
        <v>3</v>
      </c>
      <c r="BP109" s="2">
        <v>0</v>
      </c>
      <c r="BQ109" s="2">
        <v>1</v>
      </c>
      <c r="BR109" s="2">
        <v>0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 t="s">
        <v>3</v>
      </c>
      <c r="BZ109" s="2">
        <v>142</v>
      </c>
      <c r="CA109" s="2">
        <v>95</v>
      </c>
      <c r="CB109" s="2"/>
      <c r="CC109" s="2"/>
      <c r="CD109" s="2"/>
      <c r="CE109" s="2"/>
      <c r="CF109" s="2">
        <v>0</v>
      </c>
      <c r="CG109" s="2">
        <v>0</v>
      </c>
      <c r="CH109" s="2"/>
      <c r="CI109" s="2"/>
      <c r="CJ109" s="2"/>
      <c r="CK109" s="2"/>
      <c r="CL109" s="2"/>
      <c r="CM109" s="2">
        <v>0</v>
      </c>
      <c r="CN109" s="2" t="s">
        <v>3</v>
      </c>
      <c r="CO109" s="2">
        <v>0</v>
      </c>
      <c r="CP109" s="2">
        <f>IF('1.Смета.и.Акт'!F129=AC109+AD109+AF109,P109+Q109+S109,I109*AB109)</f>
        <v>11423</v>
      </c>
      <c r="CQ109" s="2">
        <f t="shared" si="78"/>
        <v>3370.75</v>
      </c>
      <c r="CR109" s="2">
        <f t="shared" si="79"/>
        <v>57.4</v>
      </c>
      <c r="CS109" s="2">
        <f t="shared" si="80"/>
        <v>0.58</v>
      </c>
      <c r="CT109" s="2">
        <f t="shared" si="81"/>
        <v>141.67</v>
      </c>
      <c r="CU109" s="2">
        <f t="shared" si="82"/>
        <v>0</v>
      </c>
      <c r="CV109" s="2">
        <f t="shared" si="83"/>
        <v>15.12</v>
      </c>
      <c r="CW109" s="2">
        <f t="shared" si="84"/>
        <v>0.05</v>
      </c>
      <c r="CX109" s="2">
        <f t="shared" si="85"/>
        <v>0</v>
      </c>
      <c r="CY109" s="2">
        <f t="shared" si="86"/>
        <v>518.7</v>
      </c>
      <c r="CZ109" s="2">
        <f t="shared" si="87"/>
        <v>323.05</v>
      </c>
      <c r="DA109" s="2"/>
      <c r="DB109" s="2"/>
      <c r="DC109" s="2" t="s">
        <v>3</v>
      </c>
      <c r="DD109" s="2" t="s">
        <v>3</v>
      </c>
      <c r="DE109" s="2" t="s">
        <v>3</v>
      </c>
      <c r="DF109" s="2" t="s">
        <v>3</v>
      </c>
      <c r="DG109" s="2" t="s">
        <v>3</v>
      </c>
      <c r="DH109" s="2" t="s">
        <v>3</v>
      </c>
      <c r="DI109" s="2" t="s">
        <v>3</v>
      </c>
      <c r="DJ109" s="2" t="s">
        <v>3</v>
      </c>
      <c r="DK109" s="2" t="s">
        <v>3</v>
      </c>
      <c r="DL109" s="2" t="s">
        <v>3</v>
      </c>
      <c r="DM109" s="2" t="s">
        <v>3</v>
      </c>
      <c r="DN109" s="2">
        <v>0</v>
      </c>
      <c r="DO109" s="2">
        <v>0</v>
      </c>
      <c r="DP109" s="2">
        <v>1</v>
      </c>
      <c r="DQ109" s="2">
        <v>1</v>
      </c>
      <c r="DR109" s="2"/>
      <c r="DS109" s="2"/>
      <c r="DT109" s="2"/>
      <c r="DU109" s="2">
        <v>1013</v>
      </c>
      <c r="DV109" s="2" t="s">
        <v>176</v>
      </c>
      <c r="DW109" s="2" t="str">
        <f>'1.Смета.и.Акт'!D129</f>
        <v>100 м2 покрытия</v>
      </c>
      <c r="DX109" s="2">
        <v>1</v>
      </c>
      <c r="DY109" s="2"/>
      <c r="DZ109" s="2"/>
      <c r="EA109" s="2"/>
      <c r="EB109" s="2"/>
      <c r="EC109" s="2"/>
      <c r="ED109" s="2"/>
      <c r="EE109" s="2">
        <v>27364906</v>
      </c>
      <c r="EF109" s="2">
        <v>1</v>
      </c>
      <c r="EG109" s="2" t="s">
        <v>21</v>
      </c>
      <c r="EH109" s="2">
        <v>0</v>
      </c>
      <c r="EI109" s="2" t="s">
        <v>3</v>
      </c>
      <c r="EJ109" s="2">
        <v>1</v>
      </c>
      <c r="EK109" s="2">
        <v>27001</v>
      </c>
      <c r="EL109" s="2" t="s">
        <v>50</v>
      </c>
      <c r="EM109" s="2" t="s">
        <v>51</v>
      </c>
      <c r="EN109" s="2"/>
      <c r="EO109" s="2" t="s">
        <v>3</v>
      </c>
      <c r="EP109" s="2"/>
      <c r="EQ109" s="2">
        <v>0</v>
      </c>
      <c r="ER109" s="2">
        <v>3569.82</v>
      </c>
      <c r="ES109" s="2">
        <v>3370.75</v>
      </c>
      <c r="ET109" s="2">
        <v>57.4</v>
      </c>
      <c r="EU109" s="2">
        <v>0.58</v>
      </c>
      <c r="EV109" s="2">
        <v>141.67</v>
      </c>
      <c r="EW109" s="2">
        <v>15.12</v>
      </c>
      <c r="EX109" s="2">
        <v>0.05</v>
      </c>
      <c r="EY109" s="2">
        <v>0</v>
      </c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>
        <v>0</v>
      </c>
      <c r="FR109" s="2">
        <f t="shared" si="88"/>
        <v>0</v>
      </c>
      <c r="FS109" s="2">
        <v>0</v>
      </c>
      <c r="FT109" s="2" t="s">
        <v>24</v>
      </c>
      <c r="FU109" s="2" t="s">
        <v>25</v>
      </c>
      <c r="FV109" s="2" t="s">
        <v>24</v>
      </c>
      <c r="FW109" s="2" t="s">
        <v>25</v>
      </c>
      <c r="FX109" s="2">
        <v>114</v>
      </c>
      <c r="FY109" s="2">
        <v>71</v>
      </c>
      <c r="FZ109" s="2"/>
      <c r="GA109" s="2" t="s">
        <v>3</v>
      </c>
      <c r="GB109" s="2"/>
      <c r="GC109" s="2"/>
      <c r="GD109" s="2">
        <v>0</v>
      </c>
      <c r="GE109" s="2"/>
      <c r="GF109" s="2">
        <v>-1709559040</v>
      </c>
      <c r="GG109" s="2">
        <v>2</v>
      </c>
      <c r="GH109" s="2">
        <v>1</v>
      </c>
      <c r="GI109" s="2">
        <v>-2</v>
      </c>
      <c r="GJ109" s="2">
        <v>0</v>
      </c>
      <c r="GK109" s="2">
        <f>ROUND(R109*(R12)/100,0)</f>
        <v>0</v>
      </c>
      <c r="GL109" s="2">
        <f t="shared" si="89"/>
        <v>0</v>
      </c>
      <c r="GM109" s="2">
        <f t="shared" si="90"/>
        <v>12265</v>
      </c>
      <c r="GN109" s="2">
        <f t="shared" si="91"/>
        <v>12265</v>
      </c>
      <c r="GO109" s="2">
        <f t="shared" si="92"/>
        <v>0</v>
      </c>
      <c r="GP109" s="2">
        <f t="shared" si="93"/>
        <v>0</v>
      </c>
      <c r="GQ109" s="2"/>
      <c r="GR109" s="2">
        <v>0</v>
      </c>
      <c r="GS109" s="2"/>
      <c r="GT109" s="2">
        <v>0</v>
      </c>
      <c r="GU109" s="2">
        <v>1</v>
      </c>
      <c r="GV109" s="2">
        <v>0</v>
      </c>
      <c r="GW109" s="2">
        <v>0</v>
      </c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05" ht="12.75">
      <c r="A110">
        <v>17</v>
      </c>
      <c r="B110">
        <v>1</v>
      </c>
      <c r="C110">
        <f>ROW(SmtRes!A194)</f>
        <v>194</v>
      </c>
      <c r="D110">
        <f>ROW(EtalonRes!A186)</f>
        <v>186</v>
      </c>
      <c r="E110" t="s">
        <v>173</v>
      </c>
      <c r="F110" t="s">
        <v>174</v>
      </c>
      <c r="G110" t="s">
        <v>175</v>
      </c>
      <c r="H110" t="s">
        <v>176</v>
      </c>
      <c r="I110">
        <f>'1.Смета.и.Акт'!E129</f>
        <v>3.2</v>
      </c>
      <c r="J110">
        <v>0</v>
      </c>
      <c r="O110">
        <f t="shared" si="62"/>
        <v>74138</v>
      </c>
      <c r="P110">
        <f t="shared" si="63"/>
        <v>70004</v>
      </c>
      <c r="Q110">
        <f t="shared" si="64"/>
        <v>1192</v>
      </c>
      <c r="R110">
        <f t="shared" si="65"/>
        <v>12</v>
      </c>
      <c r="S110">
        <f t="shared" si="66"/>
        <v>2942</v>
      </c>
      <c r="T110">
        <f t="shared" si="67"/>
        <v>0</v>
      </c>
      <c r="U110">
        <f t="shared" si="68"/>
        <v>48.384</v>
      </c>
      <c r="V110">
        <f t="shared" si="69"/>
        <v>0.16000000000000003</v>
      </c>
      <c r="W110">
        <f t="shared" si="70"/>
        <v>0</v>
      </c>
      <c r="X110">
        <f t="shared" si="71"/>
        <v>3368</v>
      </c>
      <c r="Y110">
        <f t="shared" si="72"/>
        <v>2097</v>
      </c>
      <c r="AA110">
        <v>31892591</v>
      </c>
      <c r="AB110">
        <f t="shared" si="94"/>
        <v>3569.82</v>
      </c>
      <c r="AC110">
        <f t="shared" si="73"/>
        <v>3370.75</v>
      </c>
      <c r="AD110">
        <f t="shared" si="95"/>
        <v>57.4</v>
      </c>
      <c r="AE110">
        <f t="shared" si="96"/>
        <v>0.58</v>
      </c>
      <c r="AF110">
        <f t="shared" si="97"/>
        <v>141.67</v>
      </c>
      <c r="AG110">
        <f t="shared" si="74"/>
        <v>0</v>
      </c>
      <c r="AH110">
        <f t="shared" si="75"/>
        <v>15.12</v>
      </c>
      <c r="AI110">
        <f t="shared" si="76"/>
        <v>0.05</v>
      </c>
      <c r="AJ110">
        <f t="shared" si="77"/>
        <v>0</v>
      </c>
      <c r="AK110">
        <v>3569.82</v>
      </c>
      <c r="AL110">
        <v>3370.75</v>
      </c>
      <c r="AM110">
        <v>57.4</v>
      </c>
      <c r="AN110">
        <v>0.58</v>
      </c>
      <c r="AO110">
        <v>141.67</v>
      </c>
      <c r="AP110">
        <v>0</v>
      </c>
      <c r="AQ110">
        <v>15.12</v>
      </c>
      <c r="AR110">
        <v>0.05</v>
      </c>
      <c r="AS110">
        <v>0</v>
      </c>
      <c r="AT110">
        <v>114</v>
      </c>
      <c r="AU110">
        <v>71</v>
      </c>
      <c r="AV110">
        <v>1</v>
      </c>
      <c r="AW110">
        <v>1</v>
      </c>
      <c r="AZ110">
        <v>6.49</v>
      </c>
      <c r="BA110">
        <v>6.49</v>
      </c>
      <c r="BB110">
        <v>6.49</v>
      </c>
      <c r="BC110">
        <v>6.49</v>
      </c>
      <c r="BH110">
        <v>0</v>
      </c>
      <c r="BI110">
        <v>1</v>
      </c>
      <c r="BJ110" t="s">
        <v>177</v>
      </c>
      <c r="BM110">
        <v>27001</v>
      </c>
      <c r="BN110">
        <v>0</v>
      </c>
      <c r="BP110">
        <v>0</v>
      </c>
      <c r="BQ110">
        <v>1</v>
      </c>
      <c r="BR110">
        <v>0</v>
      </c>
      <c r="BS110">
        <v>6.49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142</v>
      </c>
      <c r="CA110">
        <v>95</v>
      </c>
      <c r="CF110">
        <v>0</v>
      </c>
      <c r="CG110">
        <v>0</v>
      </c>
      <c r="CM110">
        <v>0</v>
      </c>
      <c r="CO110">
        <v>0</v>
      </c>
      <c r="CP110">
        <f t="shared" si="98"/>
        <v>74138</v>
      </c>
      <c r="CQ110">
        <f t="shared" si="78"/>
        <v>21876.1675</v>
      </c>
      <c r="CR110">
        <f t="shared" si="79"/>
        <v>372.526</v>
      </c>
      <c r="CS110">
        <f t="shared" si="80"/>
        <v>3.7641999999999998</v>
      </c>
      <c r="CT110">
        <f t="shared" si="81"/>
        <v>919.4382999999999</v>
      </c>
      <c r="CU110">
        <f t="shared" si="82"/>
        <v>0</v>
      </c>
      <c r="CV110">
        <f t="shared" si="83"/>
        <v>15.12</v>
      </c>
      <c r="CW110">
        <f t="shared" si="84"/>
        <v>0.05</v>
      </c>
      <c r="CX110">
        <f t="shared" si="85"/>
        <v>0</v>
      </c>
      <c r="CY110">
        <f t="shared" si="86"/>
        <v>3367.56</v>
      </c>
      <c r="CZ110">
        <f t="shared" si="87"/>
        <v>2097.34</v>
      </c>
      <c r="DN110">
        <v>0</v>
      </c>
      <c r="DO110">
        <v>0</v>
      </c>
      <c r="DP110">
        <v>1</v>
      </c>
      <c r="DQ110">
        <v>1</v>
      </c>
      <c r="DU110">
        <v>1013</v>
      </c>
      <c r="DV110" t="s">
        <v>176</v>
      </c>
      <c r="DW110" t="s">
        <v>176</v>
      </c>
      <c r="DX110">
        <v>1</v>
      </c>
      <c r="EE110">
        <v>27364906</v>
      </c>
      <c r="EF110">
        <v>1</v>
      </c>
      <c r="EG110" t="s">
        <v>21</v>
      </c>
      <c r="EH110">
        <v>0</v>
      </c>
      <c r="EJ110">
        <v>1</v>
      </c>
      <c r="EK110">
        <v>27001</v>
      </c>
      <c r="EL110" t="s">
        <v>50</v>
      </c>
      <c r="EM110" t="s">
        <v>51</v>
      </c>
      <c r="EQ110">
        <v>0</v>
      </c>
      <c r="ER110">
        <v>3569.82</v>
      </c>
      <c r="ES110">
        <v>3370.75</v>
      </c>
      <c r="ET110">
        <v>57.4</v>
      </c>
      <c r="EU110">
        <v>0.58</v>
      </c>
      <c r="EV110">
        <v>141.67</v>
      </c>
      <c r="EW110">
        <v>15.12</v>
      </c>
      <c r="EX110">
        <v>0.05</v>
      </c>
      <c r="EY110">
        <v>0</v>
      </c>
      <c r="FQ110">
        <v>0</v>
      </c>
      <c r="FR110">
        <f t="shared" si="88"/>
        <v>0</v>
      </c>
      <c r="FS110">
        <v>0</v>
      </c>
      <c r="FT110" t="s">
        <v>24</v>
      </c>
      <c r="FU110" t="s">
        <v>25</v>
      </c>
      <c r="FV110" t="s">
        <v>24</v>
      </c>
      <c r="FW110" t="s">
        <v>25</v>
      </c>
      <c r="FX110">
        <v>114</v>
      </c>
      <c r="FY110">
        <v>71</v>
      </c>
      <c r="GD110">
        <v>0</v>
      </c>
      <c r="GF110">
        <v>-1709559040</v>
      </c>
      <c r="GG110">
        <v>1</v>
      </c>
      <c r="GH110">
        <v>1</v>
      </c>
      <c r="GI110">
        <v>4</v>
      </c>
      <c r="GJ110">
        <v>0</v>
      </c>
      <c r="GK110">
        <f>ROUND(R110*(S12)/100,0)</f>
        <v>0</v>
      </c>
      <c r="GL110">
        <f t="shared" si="89"/>
        <v>0</v>
      </c>
      <c r="GM110">
        <f t="shared" si="90"/>
        <v>79603</v>
      </c>
      <c r="GN110">
        <f t="shared" si="91"/>
        <v>79603</v>
      </c>
      <c r="GO110">
        <f t="shared" si="92"/>
        <v>0</v>
      </c>
      <c r="GP110">
        <f t="shared" si="93"/>
        <v>0</v>
      </c>
      <c r="GR110">
        <v>0</v>
      </c>
      <c r="GT110">
        <v>0</v>
      </c>
      <c r="GU110">
        <v>1</v>
      </c>
      <c r="GV110">
        <v>0</v>
      </c>
      <c r="GW110">
        <v>0</v>
      </c>
    </row>
    <row r="111" spans="1:255" ht="12.75">
      <c r="A111" s="2">
        <v>18</v>
      </c>
      <c r="B111" s="2">
        <v>1</v>
      </c>
      <c r="C111" s="2">
        <v>184</v>
      </c>
      <c r="D111" s="2"/>
      <c r="E111" s="2" t="s">
        <v>178</v>
      </c>
      <c r="F111" s="2" t="s">
        <v>179</v>
      </c>
      <c r="G111" s="2" t="str">
        <f>'1.Смета.и.Акт'!C132</f>
        <v>Асфальт литой для покрытий тротуаров тип II (жесткий)</v>
      </c>
      <c r="H111" s="2" t="s">
        <v>83</v>
      </c>
      <c r="I111" s="2">
        <f>I109*J111</f>
        <v>-22.848</v>
      </c>
      <c r="J111" s="2">
        <v>-7.14</v>
      </c>
      <c r="K111" s="2"/>
      <c r="L111" s="2"/>
      <c r="M111" s="2"/>
      <c r="N111" s="2"/>
      <c r="O111" s="2">
        <f t="shared" si="62"/>
        <v>-10419</v>
      </c>
      <c r="P111" s="2">
        <f t="shared" si="63"/>
        <v>-10419</v>
      </c>
      <c r="Q111" s="2">
        <f t="shared" si="64"/>
        <v>0</v>
      </c>
      <c r="R111" s="2">
        <f t="shared" si="65"/>
        <v>0</v>
      </c>
      <c r="S111" s="2">
        <f t="shared" si="66"/>
        <v>0</v>
      </c>
      <c r="T111" s="2">
        <f t="shared" si="67"/>
        <v>0</v>
      </c>
      <c r="U111" s="2">
        <f t="shared" si="68"/>
        <v>0</v>
      </c>
      <c r="V111" s="2">
        <f t="shared" si="69"/>
        <v>0</v>
      </c>
      <c r="W111" s="2">
        <f t="shared" si="70"/>
        <v>0</v>
      </c>
      <c r="X111" s="2">
        <f t="shared" si="71"/>
        <v>0</v>
      </c>
      <c r="Y111" s="2">
        <f t="shared" si="72"/>
        <v>0</v>
      </c>
      <c r="Z111" s="2"/>
      <c r="AA111" s="2">
        <v>31892590</v>
      </c>
      <c r="AB111" s="2">
        <f t="shared" si="94"/>
        <v>456</v>
      </c>
      <c r="AC111" s="2">
        <f>'1.Смета.и.Акт'!F132</f>
        <v>456</v>
      </c>
      <c r="AD111" s="2">
        <f t="shared" si="95"/>
        <v>0</v>
      </c>
      <c r="AE111" s="2">
        <f t="shared" si="96"/>
        <v>0</v>
      </c>
      <c r="AF111" s="2">
        <f t="shared" si="97"/>
        <v>0</v>
      </c>
      <c r="AG111" s="2">
        <f t="shared" si="74"/>
        <v>0</v>
      </c>
      <c r="AH111" s="2">
        <f t="shared" si="75"/>
        <v>0</v>
      </c>
      <c r="AI111" s="2">
        <f t="shared" si="76"/>
        <v>0</v>
      </c>
      <c r="AJ111" s="2">
        <f t="shared" si="77"/>
        <v>0</v>
      </c>
      <c r="AK111" s="2">
        <v>456</v>
      </c>
      <c r="AL111" s="2">
        <v>456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1</v>
      </c>
      <c r="AW111" s="2">
        <v>1</v>
      </c>
      <c r="AX111" s="2"/>
      <c r="AY111" s="2"/>
      <c r="AZ111" s="2">
        <v>1</v>
      </c>
      <c r="BA111" s="2">
        <v>1</v>
      </c>
      <c r="BB111" s="2">
        <v>1</v>
      </c>
      <c r="BC111" s="2">
        <v>1</v>
      </c>
      <c r="BD111" s="2" t="s">
        <v>3</v>
      </c>
      <c r="BE111" s="2" t="s">
        <v>3</v>
      </c>
      <c r="BF111" s="2" t="s">
        <v>3</v>
      </c>
      <c r="BG111" s="2" t="s">
        <v>3</v>
      </c>
      <c r="BH111" s="2">
        <v>3</v>
      </c>
      <c r="BI111" s="2">
        <v>1</v>
      </c>
      <c r="BJ111" s="2" t="str">
        <f>'1.Смета.и.Акт'!B132</f>
        <v>410-0054 ТССЦ-57 (ред.2014)</v>
      </c>
      <c r="BK111" s="2"/>
      <c r="BL111" s="2"/>
      <c r="BM111" s="2">
        <v>500001</v>
      </c>
      <c r="BN111" s="2">
        <v>0</v>
      </c>
      <c r="BO111" s="2" t="s">
        <v>3</v>
      </c>
      <c r="BP111" s="2">
        <v>0</v>
      </c>
      <c r="BQ111" s="2">
        <v>20</v>
      </c>
      <c r="BR111" s="2">
        <v>1</v>
      </c>
      <c r="BS111" s="2">
        <v>1</v>
      </c>
      <c r="BT111" s="2">
        <v>1</v>
      </c>
      <c r="BU111" s="2">
        <v>1</v>
      </c>
      <c r="BV111" s="2">
        <v>1</v>
      </c>
      <c r="BW111" s="2">
        <v>1</v>
      </c>
      <c r="BX111" s="2">
        <v>1</v>
      </c>
      <c r="BY111" s="2" t="s">
        <v>3</v>
      </c>
      <c r="BZ111" s="2">
        <v>0</v>
      </c>
      <c r="CA111" s="2">
        <v>0</v>
      </c>
      <c r="CB111" s="2"/>
      <c r="CC111" s="2"/>
      <c r="CD111" s="2"/>
      <c r="CE111" s="2"/>
      <c r="CF111" s="2">
        <v>0</v>
      </c>
      <c r="CG111" s="2">
        <v>0</v>
      </c>
      <c r="CH111" s="2"/>
      <c r="CI111" s="2"/>
      <c r="CJ111" s="2"/>
      <c r="CK111" s="2"/>
      <c r="CL111" s="2"/>
      <c r="CM111" s="2">
        <v>0</v>
      </c>
      <c r="CN111" s="2" t="s">
        <v>3</v>
      </c>
      <c r="CO111" s="2">
        <v>0</v>
      </c>
      <c r="CP111" s="2">
        <f>IF('1.Смета.и.Акт'!F132=AC111+AD111+AF111,P111+Q111+S111,I111*AB111)</f>
        <v>-10419</v>
      </c>
      <c r="CQ111" s="2">
        <f t="shared" si="78"/>
        <v>456</v>
      </c>
      <c r="CR111" s="2">
        <f t="shared" si="79"/>
        <v>0</v>
      </c>
      <c r="CS111" s="2">
        <f t="shared" si="80"/>
        <v>0</v>
      </c>
      <c r="CT111" s="2">
        <f t="shared" si="81"/>
        <v>0</v>
      </c>
      <c r="CU111" s="2">
        <f t="shared" si="82"/>
        <v>0</v>
      </c>
      <c r="CV111" s="2">
        <f t="shared" si="83"/>
        <v>0</v>
      </c>
      <c r="CW111" s="2">
        <f t="shared" si="84"/>
        <v>0</v>
      </c>
      <c r="CX111" s="2">
        <f t="shared" si="85"/>
        <v>0</v>
      </c>
      <c r="CY111" s="2">
        <f t="shared" si="86"/>
        <v>0</v>
      </c>
      <c r="CZ111" s="2">
        <f t="shared" si="87"/>
        <v>0</v>
      </c>
      <c r="DA111" s="2"/>
      <c r="DB111" s="2"/>
      <c r="DC111" s="2" t="s">
        <v>3</v>
      </c>
      <c r="DD111" s="2" t="s">
        <v>3</v>
      </c>
      <c r="DE111" s="2" t="s">
        <v>3</v>
      </c>
      <c r="DF111" s="2" t="s">
        <v>3</v>
      </c>
      <c r="DG111" s="2" t="s">
        <v>3</v>
      </c>
      <c r="DH111" s="2" t="s">
        <v>3</v>
      </c>
      <c r="DI111" s="2" t="s">
        <v>3</v>
      </c>
      <c r="DJ111" s="2" t="s">
        <v>3</v>
      </c>
      <c r="DK111" s="2" t="s">
        <v>3</v>
      </c>
      <c r="DL111" s="2" t="s">
        <v>3</v>
      </c>
      <c r="DM111" s="2" t="s">
        <v>3</v>
      </c>
      <c r="DN111" s="2">
        <v>0</v>
      </c>
      <c r="DO111" s="2">
        <v>0</v>
      </c>
      <c r="DP111" s="2">
        <v>1</v>
      </c>
      <c r="DQ111" s="2">
        <v>1</v>
      </c>
      <c r="DR111" s="2"/>
      <c r="DS111" s="2"/>
      <c r="DT111" s="2"/>
      <c r="DU111" s="2">
        <v>1009</v>
      </c>
      <c r="DV111" s="2" t="s">
        <v>83</v>
      </c>
      <c r="DW111" s="2" t="str">
        <f>'1.Смета.и.Акт'!D132</f>
        <v>т</v>
      </c>
      <c r="DX111" s="2">
        <v>1000</v>
      </c>
      <c r="DY111" s="2"/>
      <c r="DZ111" s="2"/>
      <c r="EA111" s="2"/>
      <c r="EB111" s="2"/>
      <c r="EC111" s="2"/>
      <c r="ED111" s="2"/>
      <c r="EE111" s="2">
        <v>27364798</v>
      </c>
      <c r="EF111" s="2">
        <v>20</v>
      </c>
      <c r="EG111" s="2" t="s">
        <v>57</v>
      </c>
      <c r="EH111" s="2">
        <v>0</v>
      </c>
      <c r="EI111" s="2" t="s">
        <v>3</v>
      </c>
      <c r="EJ111" s="2">
        <v>1</v>
      </c>
      <c r="EK111" s="2">
        <v>500001</v>
      </c>
      <c r="EL111" s="2" t="s">
        <v>58</v>
      </c>
      <c r="EM111" s="2" t="s">
        <v>59</v>
      </c>
      <c r="EN111" s="2"/>
      <c r="EO111" s="2" t="s">
        <v>3</v>
      </c>
      <c r="EP111" s="2"/>
      <c r="EQ111" s="2">
        <v>0</v>
      </c>
      <c r="ER111" s="2">
        <v>456</v>
      </c>
      <c r="ES111" s="2">
        <v>456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>
        <v>0</v>
      </c>
      <c r="FR111" s="2">
        <f t="shared" si="88"/>
        <v>0</v>
      </c>
      <c r="FS111" s="2">
        <v>0</v>
      </c>
      <c r="FT111" s="2"/>
      <c r="FU111" s="2"/>
      <c r="FV111" s="2"/>
      <c r="FW111" s="2"/>
      <c r="FX111" s="2">
        <v>0</v>
      </c>
      <c r="FY111" s="2">
        <v>0</v>
      </c>
      <c r="FZ111" s="2"/>
      <c r="GA111" s="2" t="s">
        <v>3</v>
      </c>
      <c r="GB111" s="2"/>
      <c r="GC111" s="2"/>
      <c r="GD111" s="2">
        <v>0</v>
      </c>
      <c r="GE111" s="2"/>
      <c r="GF111" s="2">
        <v>1241090400</v>
      </c>
      <c r="GG111" s="2">
        <v>2</v>
      </c>
      <c r="GH111" s="2">
        <v>1</v>
      </c>
      <c r="GI111" s="2">
        <v>-2</v>
      </c>
      <c r="GJ111" s="2">
        <v>0</v>
      </c>
      <c r="GK111" s="2">
        <f>ROUND(R111*(R12)/100,0)</f>
        <v>0</v>
      </c>
      <c r="GL111" s="2">
        <f t="shared" si="89"/>
        <v>0</v>
      </c>
      <c r="GM111" s="2">
        <f t="shared" si="90"/>
        <v>-10419</v>
      </c>
      <c r="GN111" s="2">
        <f t="shared" si="91"/>
        <v>-10419</v>
      </c>
      <c r="GO111" s="2">
        <f t="shared" si="92"/>
        <v>0</v>
      </c>
      <c r="GP111" s="2">
        <f t="shared" si="93"/>
        <v>0</v>
      </c>
      <c r="GQ111" s="2" t="s">
        <v>595</v>
      </c>
      <c r="GR111" s="2">
        <v>0</v>
      </c>
      <c r="GS111" s="2">
        <v>-22.848</v>
      </c>
      <c r="GT111" s="2">
        <v>0</v>
      </c>
      <c r="GU111" s="2">
        <v>1</v>
      </c>
      <c r="GV111" s="2">
        <v>0</v>
      </c>
      <c r="GW111" s="2">
        <v>0</v>
      </c>
      <c r="GX111" s="2"/>
      <c r="GY111" s="2"/>
      <c r="GZ111" s="2"/>
      <c r="HA111" s="2"/>
      <c r="HB111" s="2" t="str">
        <f>LEFT(Source!F111,17)</f>
        <v>410-0054</v>
      </c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05" ht="12.75">
      <c r="A112">
        <v>18</v>
      </c>
      <c r="B112">
        <v>1</v>
      </c>
      <c r="C112">
        <v>194</v>
      </c>
      <c r="E112" t="s">
        <v>178</v>
      </c>
      <c r="F112" t="s">
        <v>179</v>
      </c>
      <c r="G112" t="s">
        <v>180</v>
      </c>
      <c r="H112" t="s">
        <v>83</v>
      </c>
      <c r="I112">
        <f>I110*J112</f>
        <v>-22.848</v>
      </c>
      <c r="J112">
        <v>-7.14</v>
      </c>
      <c r="O112">
        <f t="shared" si="62"/>
        <v>-67617</v>
      </c>
      <c r="P112">
        <f t="shared" si="63"/>
        <v>-67617</v>
      </c>
      <c r="Q112">
        <f t="shared" si="64"/>
        <v>0</v>
      </c>
      <c r="R112">
        <f t="shared" si="65"/>
        <v>0</v>
      </c>
      <c r="S112">
        <f t="shared" si="66"/>
        <v>0</v>
      </c>
      <c r="T112">
        <f t="shared" si="67"/>
        <v>0</v>
      </c>
      <c r="U112">
        <f t="shared" si="68"/>
        <v>0</v>
      </c>
      <c r="V112">
        <f t="shared" si="69"/>
        <v>0</v>
      </c>
      <c r="W112">
        <f t="shared" si="70"/>
        <v>0</v>
      </c>
      <c r="X112">
        <f t="shared" si="71"/>
        <v>0</v>
      </c>
      <c r="Y112">
        <f t="shared" si="72"/>
        <v>0</v>
      </c>
      <c r="AA112">
        <v>31892591</v>
      </c>
      <c r="AB112">
        <f t="shared" si="94"/>
        <v>456</v>
      </c>
      <c r="AC112">
        <f t="shared" si="73"/>
        <v>456</v>
      </c>
      <c r="AD112">
        <f t="shared" si="95"/>
        <v>0</v>
      </c>
      <c r="AE112">
        <f t="shared" si="96"/>
        <v>0</v>
      </c>
      <c r="AF112">
        <f t="shared" si="97"/>
        <v>0</v>
      </c>
      <c r="AG112">
        <f t="shared" si="74"/>
        <v>0</v>
      </c>
      <c r="AH112">
        <f t="shared" si="75"/>
        <v>0</v>
      </c>
      <c r="AI112">
        <f t="shared" si="76"/>
        <v>0</v>
      </c>
      <c r="AJ112">
        <f t="shared" si="77"/>
        <v>0</v>
      </c>
      <c r="AK112">
        <v>456</v>
      </c>
      <c r="AL112">
        <v>456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6.49</v>
      </c>
      <c r="BA112">
        <v>1</v>
      </c>
      <c r="BB112">
        <v>1</v>
      </c>
      <c r="BC112">
        <v>6.49</v>
      </c>
      <c r="BH112">
        <v>3</v>
      </c>
      <c r="BI112">
        <v>1</v>
      </c>
      <c r="BJ112" t="s">
        <v>181</v>
      </c>
      <c r="BM112">
        <v>500001</v>
      </c>
      <c r="BN112">
        <v>0</v>
      </c>
      <c r="BP112">
        <v>0</v>
      </c>
      <c r="BQ112">
        <v>20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0</v>
      </c>
      <c r="CA112">
        <v>0</v>
      </c>
      <c r="CF112">
        <v>0</v>
      </c>
      <c r="CG112">
        <v>0</v>
      </c>
      <c r="CM112">
        <v>0</v>
      </c>
      <c r="CO112">
        <v>0</v>
      </c>
      <c r="CP112">
        <f t="shared" si="98"/>
        <v>-67617</v>
      </c>
      <c r="CQ112">
        <f t="shared" si="78"/>
        <v>2959.44</v>
      </c>
      <c r="CR112">
        <f t="shared" si="79"/>
        <v>0</v>
      </c>
      <c r="CS112">
        <f t="shared" si="80"/>
        <v>0</v>
      </c>
      <c r="CT112">
        <f t="shared" si="81"/>
        <v>0</v>
      </c>
      <c r="CU112">
        <f t="shared" si="82"/>
        <v>0</v>
      </c>
      <c r="CV112">
        <f t="shared" si="83"/>
        <v>0</v>
      </c>
      <c r="CW112">
        <f t="shared" si="84"/>
        <v>0</v>
      </c>
      <c r="CX112">
        <f t="shared" si="85"/>
        <v>0</v>
      </c>
      <c r="CY112">
        <f t="shared" si="86"/>
        <v>0</v>
      </c>
      <c r="CZ112">
        <f t="shared" si="87"/>
        <v>0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83</v>
      </c>
      <c r="DW112" t="s">
        <v>83</v>
      </c>
      <c r="DX112">
        <v>1000</v>
      </c>
      <c r="EE112">
        <v>27364798</v>
      </c>
      <c r="EF112">
        <v>20</v>
      </c>
      <c r="EG112" t="s">
        <v>57</v>
      </c>
      <c r="EH112">
        <v>0</v>
      </c>
      <c r="EJ112">
        <v>1</v>
      </c>
      <c r="EK112">
        <v>500001</v>
      </c>
      <c r="EL112" t="s">
        <v>58</v>
      </c>
      <c r="EM112" t="s">
        <v>59</v>
      </c>
      <c r="EQ112">
        <v>0</v>
      </c>
      <c r="ER112">
        <v>456</v>
      </c>
      <c r="ES112">
        <v>456</v>
      </c>
      <c r="ET112">
        <v>0</v>
      </c>
      <c r="EU112">
        <v>0</v>
      </c>
      <c r="EV112">
        <v>0</v>
      </c>
      <c r="EW112">
        <v>0</v>
      </c>
      <c r="EX112">
        <v>0</v>
      </c>
      <c r="FQ112">
        <v>0</v>
      </c>
      <c r="FR112">
        <f t="shared" si="88"/>
        <v>0</v>
      </c>
      <c r="FS112">
        <v>0</v>
      </c>
      <c r="FX112">
        <v>0</v>
      </c>
      <c r="FY112">
        <v>0</v>
      </c>
      <c r="GD112">
        <v>0</v>
      </c>
      <c r="GF112">
        <v>1241090400</v>
      </c>
      <c r="GG112">
        <v>1</v>
      </c>
      <c r="GH112">
        <v>1</v>
      </c>
      <c r="GI112">
        <v>4</v>
      </c>
      <c r="GJ112">
        <v>0</v>
      </c>
      <c r="GK112">
        <f>ROUND(R112*(S12)/100,0)</f>
        <v>0</v>
      </c>
      <c r="GL112">
        <f t="shared" si="89"/>
        <v>0</v>
      </c>
      <c r="GM112">
        <f t="shared" si="90"/>
        <v>-67617</v>
      </c>
      <c r="GN112">
        <f t="shared" si="91"/>
        <v>-67617</v>
      </c>
      <c r="GO112">
        <f t="shared" si="92"/>
        <v>0</v>
      </c>
      <c r="GP112">
        <f t="shared" si="93"/>
        <v>0</v>
      </c>
      <c r="GQ112" t="s">
        <v>595</v>
      </c>
      <c r="GR112">
        <v>0</v>
      </c>
      <c r="GS112">
        <v>-22.848</v>
      </c>
      <c r="GT112">
        <v>0</v>
      </c>
      <c r="GU112">
        <v>1</v>
      </c>
      <c r="GV112">
        <v>0</v>
      </c>
      <c r="GW112">
        <v>0</v>
      </c>
    </row>
    <row r="113" spans="1:255" ht="12.75">
      <c r="A113" s="2">
        <v>18</v>
      </c>
      <c r="B113" s="2">
        <v>1</v>
      </c>
      <c r="C113" s="2">
        <v>183</v>
      </c>
      <c r="D113" s="2"/>
      <c r="E113" s="2" t="s">
        <v>182</v>
      </c>
      <c r="F113" s="2" t="s">
        <v>183</v>
      </c>
      <c r="G113" s="2" t="str">
        <f>'1.Смета.и.Акт'!C133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v>
      </c>
      <c r="H113" s="2" t="s">
        <v>83</v>
      </c>
      <c r="I113" s="2">
        <f>I109*J113</f>
        <v>22.848</v>
      </c>
      <c r="J113" s="2">
        <v>7.14</v>
      </c>
      <c r="K113" s="2"/>
      <c r="L113" s="2"/>
      <c r="M113" s="2"/>
      <c r="N113" s="2"/>
      <c r="O113" s="2">
        <f t="shared" si="62"/>
        <v>12909</v>
      </c>
      <c r="P113" s="2">
        <f t="shared" si="63"/>
        <v>12909</v>
      </c>
      <c r="Q113" s="2">
        <f t="shared" si="64"/>
        <v>0</v>
      </c>
      <c r="R113" s="2">
        <f t="shared" si="65"/>
        <v>0</v>
      </c>
      <c r="S113" s="2">
        <f t="shared" si="66"/>
        <v>0</v>
      </c>
      <c r="T113" s="2">
        <f t="shared" si="67"/>
        <v>0</v>
      </c>
      <c r="U113" s="2">
        <f t="shared" si="68"/>
        <v>0</v>
      </c>
      <c r="V113" s="2">
        <f t="shared" si="69"/>
        <v>0</v>
      </c>
      <c r="W113" s="2">
        <f t="shared" si="70"/>
        <v>426</v>
      </c>
      <c r="X113" s="2">
        <f t="shared" si="71"/>
        <v>0</v>
      </c>
      <c r="Y113" s="2">
        <f t="shared" si="72"/>
        <v>0</v>
      </c>
      <c r="Z113" s="2"/>
      <c r="AA113" s="2">
        <v>31892590</v>
      </c>
      <c r="AB113" s="2">
        <f t="shared" si="94"/>
        <v>565</v>
      </c>
      <c r="AC113" s="2">
        <f>'1.Смета.и.Акт'!F133</f>
        <v>565</v>
      </c>
      <c r="AD113" s="2">
        <f t="shared" si="95"/>
        <v>0</v>
      </c>
      <c r="AE113" s="2">
        <f t="shared" si="96"/>
        <v>0</v>
      </c>
      <c r="AF113" s="2">
        <f t="shared" si="97"/>
        <v>0</v>
      </c>
      <c r="AG113" s="2">
        <f t="shared" si="74"/>
        <v>0</v>
      </c>
      <c r="AH113" s="2">
        <f t="shared" si="75"/>
        <v>0</v>
      </c>
      <c r="AI113" s="2">
        <f t="shared" si="76"/>
        <v>0</v>
      </c>
      <c r="AJ113" s="2">
        <f t="shared" si="77"/>
        <v>18.63</v>
      </c>
      <c r="AK113" s="2">
        <v>565</v>
      </c>
      <c r="AL113" s="2">
        <v>565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18.63</v>
      </c>
      <c r="AT113" s="2">
        <v>0</v>
      </c>
      <c r="AU113" s="2">
        <v>0</v>
      </c>
      <c r="AV113" s="2">
        <v>1</v>
      </c>
      <c r="AW113" s="2">
        <v>1</v>
      </c>
      <c r="AX113" s="2"/>
      <c r="AY113" s="2"/>
      <c r="AZ113" s="2">
        <v>1</v>
      </c>
      <c r="BA113" s="2">
        <v>1</v>
      </c>
      <c r="BB113" s="2">
        <v>1</v>
      </c>
      <c r="BC113" s="2">
        <v>1</v>
      </c>
      <c r="BD113" s="2" t="s">
        <v>3</v>
      </c>
      <c r="BE113" s="2" t="s">
        <v>3</v>
      </c>
      <c r="BF113" s="2" t="s">
        <v>3</v>
      </c>
      <c r="BG113" s="2" t="s">
        <v>3</v>
      </c>
      <c r="BH113" s="2">
        <v>3</v>
      </c>
      <c r="BI113" s="2">
        <v>1</v>
      </c>
      <c r="BJ113" s="2" t="str">
        <f>'1.Смета.и.Акт'!B133</f>
        <v>410-0008 ТССЦ-57 (ред.2014)</v>
      </c>
      <c r="BK113" s="2"/>
      <c r="BL113" s="2"/>
      <c r="BM113" s="2">
        <v>500001</v>
      </c>
      <c r="BN113" s="2">
        <v>0</v>
      </c>
      <c r="BO113" s="2" t="s">
        <v>3</v>
      </c>
      <c r="BP113" s="2">
        <v>0</v>
      </c>
      <c r="BQ113" s="2">
        <v>20</v>
      </c>
      <c r="BR113" s="2">
        <v>0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 t="s">
        <v>3</v>
      </c>
      <c r="BZ113" s="2">
        <v>0</v>
      </c>
      <c r="CA113" s="2">
        <v>0</v>
      </c>
      <c r="CB113" s="2"/>
      <c r="CC113" s="2"/>
      <c r="CD113" s="2"/>
      <c r="CE113" s="2"/>
      <c r="CF113" s="2">
        <v>0</v>
      </c>
      <c r="CG113" s="2">
        <v>0</v>
      </c>
      <c r="CH113" s="2"/>
      <c r="CI113" s="2"/>
      <c r="CJ113" s="2"/>
      <c r="CK113" s="2"/>
      <c r="CL113" s="2"/>
      <c r="CM113" s="2">
        <v>0</v>
      </c>
      <c r="CN113" s="2" t="s">
        <v>3</v>
      </c>
      <c r="CO113" s="2">
        <v>0</v>
      </c>
      <c r="CP113" s="2">
        <f>IF('1.Смета.и.Акт'!F133=AC113+AD113+AF113,P113+Q113+S113,I113*AB113)</f>
        <v>12909</v>
      </c>
      <c r="CQ113" s="2">
        <f t="shared" si="78"/>
        <v>565</v>
      </c>
      <c r="CR113" s="2">
        <f t="shared" si="79"/>
        <v>0</v>
      </c>
      <c r="CS113" s="2">
        <f t="shared" si="80"/>
        <v>0</v>
      </c>
      <c r="CT113" s="2">
        <f t="shared" si="81"/>
        <v>0</v>
      </c>
      <c r="CU113" s="2">
        <f t="shared" si="82"/>
        <v>0</v>
      </c>
      <c r="CV113" s="2">
        <f t="shared" si="83"/>
        <v>0</v>
      </c>
      <c r="CW113" s="2">
        <f t="shared" si="84"/>
        <v>0</v>
      </c>
      <c r="CX113" s="2">
        <f t="shared" si="85"/>
        <v>18.63</v>
      </c>
      <c r="CY113" s="2">
        <f t="shared" si="86"/>
        <v>0</v>
      </c>
      <c r="CZ113" s="2">
        <f t="shared" si="87"/>
        <v>0</v>
      </c>
      <c r="DA113" s="2"/>
      <c r="DB113" s="2"/>
      <c r="DC113" s="2" t="s">
        <v>3</v>
      </c>
      <c r="DD113" s="2" t="s">
        <v>3</v>
      </c>
      <c r="DE113" s="2" t="s">
        <v>3</v>
      </c>
      <c r="DF113" s="2" t="s">
        <v>3</v>
      </c>
      <c r="DG113" s="2" t="s">
        <v>3</v>
      </c>
      <c r="DH113" s="2" t="s">
        <v>3</v>
      </c>
      <c r="DI113" s="2" t="s">
        <v>3</v>
      </c>
      <c r="DJ113" s="2" t="s">
        <v>3</v>
      </c>
      <c r="DK113" s="2" t="s">
        <v>3</v>
      </c>
      <c r="DL113" s="2" t="s">
        <v>3</v>
      </c>
      <c r="DM113" s="2" t="s">
        <v>3</v>
      </c>
      <c r="DN113" s="2">
        <v>0</v>
      </c>
      <c r="DO113" s="2">
        <v>0</v>
      </c>
      <c r="DP113" s="2">
        <v>1</v>
      </c>
      <c r="DQ113" s="2">
        <v>1</v>
      </c>
      <c r="DR113" s="2"/>
      <c r="DS113" s="2"/>
      <c r="DT113" s="2"/>
      <c r="DU113" s="2">
        <v>1009</v>
      </c>
      <c r="DV113" s="2" t="s">
        <v>83</v>
      </c>
      <c r="DW113" s="2" t="str">
        <f>'1.Смета.и.Акт'!D133</f>
        <v>т</v>
      </c>
      <c r="DX113" s="2">
        <v>1000</v>
      </c>
      <c r="DY113" s="2"/>
      <c r="DZ113" s="2"/>
      <c r="EA113" s="2"/>
      <c r="EB113" s="2"/>
      <c r="EC113" s="2"/>
      <c r="ED113" s="2"/>
      <c r="EE113" s="2">
        <v>27364798</v>
      </c>
      <c r="EF113" s="2">
        <v>20</v>
      </c>
      <c r="EG113" s="2" t="s">
        <v>57</v>
      </c>
      <c r="EH113" s="2">
        <v>0</v>
      </c>
      <c r="EI113" s="2" t="s">
        <v>3</v>
      </c>
      <c r="EJ113" s="2">
        <v>1</v>
      </c>
      <c r="EK113" s="2">
        <v>500001</v>
      </c>
      <c r="EL113" s="2" t="s">
        <v>58</v>
      </c>
      <c r="EM113" s="2" t="s">
        <v>59</v>
      </c>
      <c r="EN113" s="2"/>
      <c r="EO113" s="2" t="s">
        <v>3</v>
      </c>
      <c r="EP113" s="2"/>
      <c r="EQ113" s="2">
        <v>0</v>
      </c>
      <c r="ER113" s="2">
        <v>565</v>
      </c>
      <c r="ES113" s="2">
        <v>565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>
        <v>0</v>
      </c>
      <c r="FR113" s="2">
        <f t="shared" si="88"/>
        <v>0</v>
      </c>
      <c r="FS113" s="2">
        <v>0</v>
      </c>
      <c r="FT113" s="2"/>
      <c r="FU113" s="2"/>
      <c r="FV113" s="2"/>
      <c r="FW113" s="2"/>
      <c r="FX113" s="2">
        <v>0</v>
      </c>
      <c r="FY113" s="2">
        <v>0</v>
      </c>
      <c r="FZ113" s="2"/>
      <c r="GA113" s="2" t="s">
        <v>3</v>
      </c>
      <c r="GB113" s="2"/>
      <c r="GC113" s="2"/>
      <c r="GD113" s="2">
        <v>0</v>
      </c>
      <c r="GE113" s="2"/>
      <c r="GF113" s="2">
        <v>-309471874</v>
      </c>
      <c r="GG113" s="2">
        <v>2</v>
      </c>
      <c r="GH113" s="2">
        <v>1</v>
      </c>
      <c r="GI113" s="2">
        <v>-2</v>
      </c>
      <c r="GJ113" s="2">
        <v>0</v>
      </c>
      <c r="GK113" s="2">
        <f>ROUND(R113*(R12)/100,0)</f>
        <v>0</v>
      </c>
      <c r="GL113" s="2">
        <f t="shared" si="89"/>
        <v>0</v>
      </c>
      <c r="GM113" s="2">
        <f t="shared" si="90"/>
        <v>12909</v>
      </c>
      <c r="GN113" s="2">
        <f t="shared" si="91"/>
        <v>12909</v>
      </c>
      <c r="GO113" s="2">
        <f t="shared" si="92"/>
        <v>0</v>
      </c>
      <c r="GP113" s="2">
        <f t="shared" si="93"/>
        <v>0</v>
      </c>
      <c r="GQ113" s="2" t="s">
        <v>596</v>
      </c>
      <c r="GR113" s="2">
        <v>0</v>
      </c>
      <c r="GS113" s="2">
        <v>22.848</v>
      </c>
      <c r="GT113" s="2">
        <v>0</v>
      </c>
      <c r="GU113" s="2">
        <v>1</v>
      </c>
      <c r="GV113" s="2">
        <v>0</v>
      </c>
      <c r="GW113" s="2">
        <v>0</v>
      </c>
      <c r="GX113" s="2"/>
      <c r="GY113" s="2"/>
      <c r="GZ113" s="2"/>
      <c r="HA113" s="2"/>
      <c r="HB113" s="2" t="str">
        <f>LEFT(Source!F113,17)</f>
        <v>410-0008</v>
      </c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05" ht="12.75">
      <c r="A114">
        <v>18</v>
      </c>
      <c r="B114">
        <v>1</v>
      </c>
      <c r="C114">
        <v>193</v>
      </c>
      <c r="E114" t="s">
        <v>182</v>
      </c>
      <c r="F114" t="s">
        <v>183</v>
      </c>
      <c r="G114" t="s">
        <v>184</v>
      </c>
      <c r="H114" t="s">
        <v>83</v>
      </c>
      <c r="I114">
        <f>I110*J114</f>
        <v>22.848</v>
      </c>
      <c r="J114">
        <v>7.14</v>
      </c>
      <c r="O114">
        <f t="shared" si="62"/>
        <v>83780</v>
      </c>
      <c r="P114">
        <f t="shared" si="63"/>
        <v>83780</v>
      </c>
      <c r="Q114">
        <f t="shared" si="64"/>
        <v>0</v>
      </c>
      <c r="R114">
        <f t="shared" si="65"/>
        <v>0</v>
      </c>
      <c r="S114">
        <f t="shared" si="66"/>
        <v>0</v>
      </c>
      <c r="T114">
        <f t="shared" si="67"/>
        <v>0</v>
      </c>
      <c r="U114">
        <f t="shared" si="68"/>
        <v>0</v>
      </c>
      <c r="V114">
        <f t="shared" si="69"/>
        <v>0</v>
      </c>
      <c r="W114">
        <f t="shared" si="70"/>
        <v>426</v>
      </c>
      <c r="X114">
        <f t="shared" si="71"/>
        <v>0</v>
      </c>
      <c r="Y114">
        <f t="shared" si="72"/>
        <v>0</v>
      </c>
      <c r="AA114">
        <v>31892591</v>
      </c>
      <c r="AB114">
        <f t="shared" si="94"/>
        <v>565</v>
      </c>
      <c r="AC114">
        <f t="shared" si="73"/>
        <v>565</v>
      </c>
      <c r="AD114">
        <f t="shared" si="95"/>
        <v>0</v>
      </c>
      <c r="AE114">
        <f t="shared" si="96"/>
        <v>0</v>
      </c>
      <c r="AF114">
        <f t="shared" si="97"/>
        <v>0</v>
      </c>
      <c r="AG114">
        <f t="shared" si="74"/>
        <v>0</v>
      </c>
      <c r="AH114">
        <f t="shared" si="75"/>
        <v>0</v>
      </c>
      <c r="AI114">
        <f t="shared" si="76"/>
        <v>0</v>
      </c>
      <c r="AJ114">
        <f t="shared" si="77"/>
        <v>18.63</v>
      </c>
      <c r="AK114">
        <v>565</v>
      </c>
      <c r="AL114">
        <v>565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18.63</v>
      </c>
      <c r="AT114">
        <v>0</v>
      </c>
      <c r="AU114">
        <v>0</v>
      </c>
      <c r="AV114">
        <v>1</v>
      </c>
      <c r="AW114">
        <v>1</v>
      </c>
      <c r="AZ114">
        <v>6.49</v>
      </c>
      <c r="BA114">
        <v>1</v>
      </c>
      <c r="BB114">
        <v>1</v>
      </c>
      <c r="BC114">
        <v>6.49</v>
      </c>
      <c r="BH114">
        <v>3</v>
      </c>
      <c r="BI114">
        <v>1</v>
      </c>
      <c r="BJ114" t="s">
        <v>185</v>
      </c>
      <c r="BM114">
        <v>500001</v>
      </c>
      <c r="BN114">
        <v>0</v>
      </c>
      <c r="BP114">
        <v>0</v>
      </c>
      <c r="BQ114">
        <v>20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0</v>
      </c>
      <c r="CA114">
        <v>0</v>
      </c>
      <c r="CF114">
        <v>0</v>
      </c>
      <c r="CG114">
        <v>0</v>
      </c>
      <c r="CM114">
        <v>0</v>
      </c>
      <c r="CO114">
        <v>0</v>
      </c>
      <c r="CP114">
        <f t="shared" si="98"/>
        <v>83780</v>
      </c>
      <c r="CQ114">
        <f t="shared" si="78"/>
        <v>3666.85</v>
      </c>
      <c r="CR114">
        <f t="shared" si="79"/>
        <v>0</v>
      </c>
      <c r="CS114">
        <f t="shared" si="80"/>
        <v>0</v>
      </c>
      <c r="CT114">
        <f t="shared" si="81"/>
        <v>0</v>
      </c>
      <c r="CU114">
        <f t="shared" si="82"/>
        <v>0</v>
      </c>
      <c r="CV114">
        <f t="shared" si="83"/>
        <v>0</v>
      </c>
      <c r="CW114">
        <f t="shared" si="84"/>
        <v>0</v>
      </c>
      <c r="CX114">
        <f t="shared" si="85"/>
        <v>18.63</v>
      </c>
      <c r="CY114">
        <f t="shared" si="86"/>
        <v>0</v>
      </c>
      <c r="CZ114">
        <f t="shared" si="87"/>
        <v>0</v>
      </c>
      <c r="DN114">
        <v>0</v>
      </c>
      <c r="DO114">
        <v>0</v>
      </c>
      <c r="DP114">
        <v>1</v>
      </c>
      <c r="DQ114">
        <v>1</v>
      </c>
      <c r="DU114">
        <v>1009</v>
      </c>
      <c r="DV114" t="s">
        <v>83</v>
      </c>
      <c r="DW114" t="s">
        <v>83</v>
      </c>
      <c r="DX114">
        <v>1000</v>
      </c>
      <c r="EE114">
        <v>27364798</v>
      </c>
      <c r="EF114">
        <v>20</v>
      </c>
      <c r="EG114" t="s">
        <v>57</v>
      </c>
      <c r="EH114">
        <v>0</v>
      </c>
      <c r="EJ114">
        <v>1</v>
      </c>
      <c r="EK114">
        <v>500001</v>
      </c>
      <c r="EL114" t="s">
        <v>58</v>
      </c>
      <c r="EM114" t="s">
        <v>59</v>
      </c>
      <c r="EQ114">
        <v>0</v>
      </c>
      <c r="ER114">
        <v>565</v>
      </c>
      <c r="ES114">
        <v>565</v>
      </c>
      <c r="ET114">
        <v>0</v>
      </c>
      <c r="EU114">
        <v>0</v>
      </c>
      <c r="EV114">
        <v>0</v>
      </c>
      <c r="EW114">
        <v>0</v>
      </c>
      <c r="EX114">
        <v>0</v>
      </c>
      <c r="FQ114">
        <v>0</v>
      </c>
      <c r="FR114">
        <f t="shared" si="88"/>
        <v>0</v>
      </c>
      <c r="FS114">
        <v>0</v>
      </c>
      <c r="FX114">
        <v>0</v>
      </c>
      <c r="FY114">
        <v>0</v>
      </c>
      <c r="GD114">
        <v>0</v>
      </c>
      <c r="GF114">
        <v>-309471874</v>
      </c>
      <c r="GG114">
        <v>1</v>
      </c>
      <c r="GH114">
        <v>1</v>
      </c>
      <c r="GI114">
        <v>4</v>
      </c>
      <c r="GJ114">
        <v>0</v>
      </c>
      <c r="GK114">
        <f>ROUND(R114*(S12)/100,0)</f>
        <v>0</v>
      </c>
      <c r="GL114">
        <f t="shared" si="89"/>
        <v>0</v>
      </c>
      <c r="GM114">
        <f t="shared" si="90"/>
        <v>83780</v>
      </c>
      <c r="GN114">
        <f t="shared" si="91"/>
        <v>83780</v>
      </c>
      <c r="GO114">
        <f t="shared" si="92"/>
        <v>0</v>
      </c>
      <c r="GP114">
        <f t="shared" si="93"/>
        <v>0</v>
      </c>
      <c r="GQ114" t="s">
        <v>596</v>
      </c>
      <c r="GR114">
        <v>0</v>
      </c>
      <c r="GS114">
        <v>22.848</v>
      </c>
      <c r="GT114">
        <v>0</v>
      </c>
      <c r="GU114">
        <v>1</v>
      </c>
      <c r="GV114">
        <v>0</v>
      </c>
      <c r="GW114">
        <v>0</v>
      </c>
    </row>
    <row r="115" spans="1:255" ht="12.75">
      <c r="A115" s="2">
        <v>17</v>
      </c>
      <c r="B115" s="2">
        <v>1</v>
      </c>
      <c r="C115" s="2">
        <f>ROW(SmtRes!A198)</f>
        <v>198</v>
      </c>
      <c r="D115" s="2">
        <f>ROW(EtalonRes!A189)</f>
        <v>189</v>
      </c>
      <c r="E115" s="2" t="s">
        <v>186</v>
      </c>
      <c r="F115" s="2" t="s">
        <v>187</v>
      </c>
      <c r="G115" s="2" t="s">
        <v>188</v>
      </c>
      <c r="H115" s="2" t="s">
        <v>176</v>
      </c>
      <c r="I115" s="2">
        <f>'1.Смета.и.Акт'!E134</f>
        <v>3.2</v>
      </c>
      <c r="J115" s="2">
        <v>0</v>
      </c>
      <c r="K115" s="2"/>
      <c r="L115" s="2"/>
      <c r="M115" s="2"/>
      <c r="N115" s="2"/>
      <c r="O115" s="2">
        <f t="shared" si="62"/>
        <v>3723</v>
      </c>
      <c r="P115" s="2">
        <f t="shared" si="63"/>
        <v>3531</v>
      </c>
      <c r="Q115" s="2">
        <f t="shared" si="64"/>
        <v>53</v>
      </c>
      <c r="R115" s="2">
        <f t="shared" si="65"/>
        <v>0</v>
      </c>
      <c r="S115" s="2">
        <f t="shared" si="66"/>
        <v>139</v>
      </c>
      <c r="T115" s="2">
        <f t="shared" si="67"/>
        <v>0</v>
      </c>
      <c r="U115" s="2">
        <f t="shared" si="68"/>
        <v>14.847999999999999</v>
      </c>
      <c r="V115" s="2">
        <f t="shared" si="69"/>
        <v>0</v>
      </c>
      <c r="W115" s="2">
        <f t="shared" si="70"/>
        <v>0</v>
      </c>
      <c r="X115" s="2">
        <f t="shared" si="71"/>
        <v>158</v>
      </c>
      <c r="Y115" s="2">
        <f t="shared" si="72"/>
        <v>99</v>
      </c>
      <c r="Z115" s="2"/>
      <c r="AA115" s="2">
        <v>31892590</v>
      </c>
      <c r="AB115" s="2">
        <f>'1.Смета.и.Акт'!F134</f>
        <v>1163.68</v>
      </c>
      <c r="AC115" s="2">
        <f>ROUND(((ES115*2)),2)</f>
        <v>1103.52</v>
      </c>
      <c r="AD115" s="2">
        <f>'1.Смета.и.Акт'!H134</f>
        <v>16.68</v>
      </c>
      <c r="AE115" s="2">
        <f>'1.Смета.и.Акт'!I134</f>
        <v>0</v>
      </c>
      <c r="AF115" s="2">
        <f>'1.Смета.и.Акт'!G134</f>
        <v>43.48</v>
      </c>
      <c r="AG115" s="2">
        <f t="shared" si="74"/>
        <v>0</v>
      </c>
      <c r="AH115" s="2">
        <f>((EW115*2))</f>
        <v>4.64</v>
      </c>
      <c r="AI115" s="2">
        <f>((EX115*2))</f>
        <v>0</v>
      </c>
      <c r="AJ115" s="2">
        <f t="shared" si="77"/>
        <v>0</v>
      </c>
      <c r="AK115" s="2">
        <v>581.84</v>
      </c>
      <c r="AL115" s="2">
        <v>551.76</v>
      </c>
      <c r="AM115" s="2">
        <v>8.34</v>
      </c>
      <c r="AN115" s="2">
        <v>0</v>
      </c>
      <c r="AO115" s="2">
        <v>21.74</v>
      </c>
      <c r="AP115" s="2">
        <v>0</v>
      </c>
      <c r="AQ115" s="2">
        <v>2.32</v>
      </c>
      <c r="AR115" s="2">
        <v>0</v>
      </c>
      <c r="AS115" s="2">
        <v>0</v>
      </c>
      <c r="AT115" s="2">
        <f>'1.Смета.и.Акт'!E135</f>
        <v>114</v>
      </c>
      <c r="AU115" s="2">
        <f>'1.Смета.и.Акт'!E136</f>
        <v>71</v>
      </c>
      <c r="AV115" s="2">
        <v>1</v>
      </c>
      <c r="AW115" s="2">
        <v>1</v>
      </c>
      <c r="AX115" s="2"/>
      <c r="AY115" s="2"/>
      <c r="AZ115" s="2">
        <v>1</v>
      </c>
      <c r="BA115" s="2">
        <v>1</v>
      </c>
      <c r="BB115" s="2">
        <v>1</v>
      </c>
      <c r="BC115" s="2">
        <v>1</v>
      </c>
      <c r="BD115" s="2" t="s">
        <v>3</v>
      </c>
      <c r="BE115" s="2" t="s">
        <v>3</v>
      </c>
      <c r="BF115" s="2" t="s">
        <v>3</v>
      </c>
      <c r="BG115" s="2" t="s">
        <v>3</v>
      </c>
      <c r="BH115" s="2">
        <v>0</v>
      </c>
      <c r="BI115" s="2">
        <v>1</v>
      </c>
      <c r="BJ115" s="2" t="s">
        <v>189</v>
      </c>
      <c r="BK115" s="2"/>
      <c r="BL115" s="2"/>
      <c r="BM115" s="2">
        <v>27001</v>
      </c>
      <c r="BN115" s="2">
        <v>0</v>
      </c>
      <c r="BO115" s="2" t="s">
        <v>3</v>
      </c>
      <c r="BP115" s="2">
        <v>0</v>
      </c>
      <c r="BQ115" s="2">
        <v>1</v>
      </c>
      <c r="BR115" s="2">
        <v>0</v>
      </c>
      <c r="BS115" s="2">
        <v>1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 t="s">
        <v>3</v>
      </c>
      <c r="BZ115" s="2">
        <v>142</v>
      </c>
      <c r="CA115" s="2">
        <v>95</v>
      </c>
      <c r="CB115" s="2"/>
      <c r="CC115" s="2"/>
      <c r="CD115" s="2"/>
      <c r="CE115" s="2"/>
      <c r="CF115" s="2">
        <v>0</v>
      </c>
      <c r="CG115" s="2">
        <v>0</v>
      </c>
      <c r="CH115" s="2"/>
      <c r="CI115" s="2"/>
      <c r="CJ115" s="2"/>
      <c r="CK115" s="2"/>
      <c r="CL115" s="2"/>
      <c r="CM115" s="2">
        <v>0</v>
      </c>
      <c r="CN115" s="2" t="s">
        <v>3</v>
      </c>
      <c r="CO115" s="2">
        <v>0</v>
      </c>
      <c r="CP115" s="2">
        <f>IF('1.Смета.и.Акт'!F134=AC115+AD115+AF115,P115+Q115+S115,I115*AB115)</f>
        <v>3723</v>
      </c>
      <c r="CQ115" s="2">
        <f t="shared" si="78"/>
        <v>1103.52</v>
      </c>
      <c r="CR115" s="2">
        <f t="shared" si="79"/>
        <v>16.68</v>
      </c>
      <c r="CS115" s="2">
        <f t="shared" si="80"/>
        <v>0</v>
      </c>
      <c r="CT115" s="2">
        <f t="shared" si="81"/>
        <v>43.48</v>
      </c>
      <c r="CU115" s="2">
        <f t="shared" si="82"/>
        <v>0</v>
      </c>
      <c r="CV115" s="2">
        <f t="shared" si="83"/>
        <v>4.64</v>
      </c>
      <c r="CW115" s="2">
        <f t="shared" si="84"/>
        <v>0</v>
      </c>
      <c r="CX115" s="2">
        <f t="shared" si="85"/>
        <v>0</v>
      </c>
      <c r="CY115" s="2">
        <f t="shared" si="86"/>
        <v>158.46</v>
      </c>
      <c r="CZ115" s="2">
        <f t="shared" si="87"/>
        <v>98.69</v>
      </c>
      <c r="DA115" s="2"/>
      <c r="DB115" s="2"/>
      <c r="DC115" s="2" t="s">
        <v>3</v>
      </c>
      <c r="DD115" s="2" t="s">
        <v>98</v>
      </c>
      <c r="DE115" s="2" t="s">
        <v>98</v>
      </c>
      <c r="DF115" s="2" t="s">
        <v>98</v>
      </c>
      <c r="DG115" s="2" t="s">
        <v>98</v>
      </c>
      <c r="DH115" s="2" t="s">
        <v>3</v>
      </c>
      <c r="DI115" s="2" t="s">
        <v>98</v>
      </c>
      <c r="DJ115" s="2" t="s">
        <v>98</v>
      </c>
      <c r="DK115" s="2" t="s">
        <v>3</v>
      </c>
      <c r="DL115" s="2" t="s">
        <v>3</v>
      </c>
      <c r="DM115" s="2" t="s">
        <v>3</v>
      </c>
      <c r="DN115" s="2">
        <v>0</v>
      </c>
      <c r="DO115" s="2">
        <v>0</v>
      </c>
      <c r="DP115" s="2">
        <v>1</v>
      </c>
      <c r="DQ115" s="2">
        <v>1</v>
      </c>
      <c r="DR115" s="2"/>
      <c r="DS115" s="2"/>
      <c r="DT115" s="2"/>
      <c r="DU115" s="2">
        <v>1013</v>
      </c>
      <c r="DV115" s="2" t="s">
        <v>176</v>
      </c>
      <c r="DW115" s="2" t="str">
        <f>'1.Смета.и.Акт'!D134</f>
        <v>100 м2 покрытия</v>
      </c>
      <c r="DX115" s="2">
        <v>1</v>
      </c>
      <c r="DY115" s="2"/>
      <c r="DZ115" s="2"/>
      <c r="EA115" s="2"/>
      <c r="EB115" s="2"/>
      <c r="EC115" s="2"/>
      <c r="ED115" s="2"/>
      <c r="EE115" s="2">
        <v>27364906</v>
      </c>
      <c r="EF115" s="2">
        <v>1</v>
      </c>
      <c r="EG115" s="2" t="s">
        <v>21</v>
      </c>
      <c r="EH115" s="2">
        <v>0</v>
      </c>
      <c r="EI115" s="2" t="s">
        <v>3</v>
      </c>
      <c r="EJ115" s="2">
        <v>1</v>
      </c>
      <c r="EK115" s="2">
        <v>27001</v>
      </c>
      <c r="EL115" s="2" t="s">
        <v>50</v>
      </c>
      <c r="EM115" s="2" t="s">
        <v>51</v>
      </c>
      <c r="EN115" s="2"/>
      <c r="EO115" s="2" t="s">
        <v>3</v>
      </c>
      <c r="EP115" s="2"/>
      <c r="EQ115" s="2">
        <v>0</v>
      </c>
      <c r="ER115" s="2">
        <v>581.84</v>
      </c>
      <c r="ES115" s="2">
        <v>551.76</v>
      </c>
      <c r="ET115" s="2">
        <v>8.34</v>
      </c>
      <c r="EU115" s="2">
        <v>0</v>
      </c>
      <c r="EV115" s="2">
        <v>21.74</v>
      </c>
      <c r="EW115" s="2">
        <v>2.32</v>
      </c>
      <c r="EX115" s="2">
        <v>0</v>
      </c>
      <c r="EY115" s="2">
        <v>0</v>
      </c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>
        <v>0</v>
      </c>
      <c r="FR115" s="2">
        <f t="shared" si="88"/>
        <v>0</v>
      </c>
      <c r="FS115" s="2">
        <v>0</v>
      </c>
      <c r="FT115" s="2" t="s">
        <v>24</v>
      </c>
      <c r="FU115" s="2" t="s">
        <v>25</v>
      </c>
      <c r="FV115" s="2" t="s">
        <v>24</v>
      </c>
      <c r="FW115" s="2" t="s">
        <v>25</v>
      </c>
      <c r="FX115" s="2">
        <v>114</v>
      </c>
      <c r="FY115" s="2">
        <v>71</v>
      </c>
      <c r="FZ115" s="2"/>
      <c r="GA115" s="2" t="s">
        <v>3</v>
      </c>
      <c r="GB115" s="2"/>
      <c r="GC115" s="2"/>
      <c r="GD115" s="2">
        <v>0</v>
      </c>
      <c r="GE115" s="2"/>
      <c r="GF115" s="2">
        <v>1750298485</v>
      </c>
      <c r="GG115" s="2">
        <v>2</v>
      </c>
      <c r="GH115" s="2">
        <v>1</v>
      </c>
      <c r="GI115" s="2">
        <v>-2</v>
      </c>
      <c r="GJ115" s="2">
        <v>0</v>
      </c>
      <c r="GK115" s="2">
        <f>ROUND(R115*(R12)/100,0)</f>
        <v>0</v>
      </c>
      <c r="GL115" s="2">
        <f t="shared" si="89"/>
        <v>0</v>
      </c>
      <c r="GM115" s="2">
        <f t="shared" si="90"/>
        <v>3980</v>
      </c>
      <c r="GN115" s="2">
        <f t="shared" si="91"/>
        <v>3980</v>
      </c>
      <c r="GO115" s="2">
        <f t="shared" si="92"/>
        <v>0</v>
      </c>
      <c r="GP115" s="2">
        <f t="shared" si="93"/>
        <v>0</v>
      </c>
      <c r="GQ115" s="2"/>
      <c r="GR115" s="2">
        <v>0</v>
      </c>
      <c r="GS115" s="2"/>
      <c r="GT115" s="2">
        <v>0</v>
      </c>
      <c r="GU115" s="2">
        <v>1</v>
      </c>
      <c r="GV115" s="2">
        <v>0</v>
      </c>
      <c r="GW115" s="2">
        <v>0</v>
      </c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05" ht="12.75">
      <c r="A116">
        <v>17</v>
      </c>
      <c r="B116">
        <v>1</v>
      </c>
      <c r="C116">
        <f>ROW(SmtRes!A202)</f>
        <v>202</v>
      </c>
      <c r="D116">
        <f>ROW(EtalonRes!A192)</f>
        <v>192</v>
      </c>
      <c r="E116" t="s">
        <v>186</v>
      </c>
      <c r="F116" t="s">
        <v>187</v>
      </c>
      <c r="G116" t="s">
        <v>188</v>
      </c>
      <c r="H116" t="s">
        <v>176</v>
      </c>
      <c r="I116">
        <f>'1.Смета.и.Акт'!E134</f>
        <v>3.2</v>
      </c>
      <c r="J116">
        <v>0</v>
      </c>
      <c r="O116">
        <f t="shared" si="62"/>
        <v>24167</v>
      </c>
      <c r="P116">
        <f t="shared" si="63"/>
        <v>22918</v>
      </c>
      <c r="Q116">
        <f t="shared" si="64"/>
        <v>346</v>
      </c>
      <c r="R116">
        <f t="shared" si="65"/>
        <v>0</v>
      </c>
      <c r="S116">
        <f t="shared" si="66"/>
        <v>903</v>
      </c>
      <c r="T116">
        <f t="shared" si="67"/>
        <v>0</v>
      </c>
      <c r="U116">
        <f t="shared" si="68"/>
        <v>14.847999999999999</v>
      </c>
      <c r="V116">
        <f t="shared" si="69"/>
        <v>0</v>
      </c>
      <c r="W116">
        <f t="shared" si="70"/>
        <v>0</v>
      </c>
      <c r="X116">
        <f t="shared" si="71"/>
        <v>1029</v>
      </c>
      <c r="Y116">
        <f t="shared" si="72"/>
        <v>641</v>
      </c>
      <c r="AA116">
        <v>31892591</v>
      </c>
      <c r="AB116">
        <f t="shared" si="94"/>
        <v>1163.68</v>
      </c>
      <c r="AC116">
        <f>ROUND(((ES116*2)),2)</f>
        <v>1103.52</v>
      </c>
      <c r="AD116">
        <f>ROUND(((((ET116*2))-((EU116*2)))+AE116),2)</f>
        <v>16.68</v>
      </c>
      <c r="AE116">
        <f>ROUND(((EU116*2)),2)</f>
        <v>0</v>
      </c>
      <c r="AF116">
        <f>ROUND(((EV116*2)),2)</f>
        <v>43.48</v>
      </c>
      <c r="AG116">
        <f t="shared" si="74"/>
        <v>0</v>
      </c>
      <c r="AH116">
        <f>((EW116*2))</f>
        <v>4.64</v>
      </c>
      <c r="AI116">
        <f>((EX116*2))</f>
        <v>0</v>
      </c>
      <c r="AJ116">
        <f t="shared" si="77"/>
        <v>0</v>
      </c>
      <c r="AK116">
        <v>581.84</v>
      </c>
      <c r="AL116">
        <v>551.76</v>
      </c>
      <c r="AM116">
        <v>8.34</v>
      </c>
      <c r="AN116">
        <v>0</v>
      </c>
      <c r="AO116">
        <v>21.74</v>
      </c>
      <c r="AP116">
        <v>0</v>
      </c>
      <c r="AQ116">
        <v>2.32</v>
      </c>
      <c r="AR116">
        <v>0</v>
      </c>
      <c r="AS116">
        <v>0</v>
      </c>
      <c r="AT116">
        <v>114</v>
      </c>
      <c r="AU116">
        <v>71</v>
      </c>
      <c r="AV116">
        <v>1</v>
      </c>
      <c r="AW116">
        <v>1</v>
      </c>
      <c r="AZ116">
        <v>6.49</v>
      </c>
      <c r="BA116">
        <v>6.49</v>
      </c>
      <c r="BB116">
        <v>6.49</v>
      </c>
      <c r="BC116">
        <v>6.49</v>
      </c>
      <c r="BH116">
        <v>0</v>
      </c>
      <c r="BI116">
        <v>1</v>
      </c>
      <c r="BJ116" t="s">
        <v>189</v>
      </c>
      <c r="BM116">
        <v>27001</v>
      </c>
      <c r="BN116">
        <v>0</v>
      </c>
      <c r="BP116">
        <v>0</v>
      </c>
      <c r="BQ116">
        <v>1</v>
      </c>
      <c r="BR116">
        <v>0</v>
      </c>
      <c r="BS116">
        <v>6.49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142</v>
      </c>
      <c r="CA116">
        <v>95</v>
      </c>
      <c r="CF116">
        <v>0</v>
      </c>
      <c r="CG116">
        <v>0</v>
      </c>
      <c r="CM116">
        <v>0</v>
      </c>
      <c r="CO116">
        <v>0</v>
      </c>
      <c r="CP116">
        <f t="shared" si="98"/>
        <v>24167</v>
      </c>
      <c r="CQ116">
        <f t="shared" si="78"/>
        <v>7161.8448</v>
      </c>
      <c r="CR116">
        <f t="shared" si="79"/>
        <v>108.2532</v>
      </c>
      <c r="CS116">
        <f t="shared" si="80"/>
        <v>0</v>
      </c>
      <c r="CT116">
        <f t="shared" si="81"/>
        <v>282.1852</v>
      </c>
      <c r="CU116">
        <f t="shared" si="82"/>
        <v>0</v>
      </c>
      <c r="CV116">
        <f t="shared" si="83"/>
        <v>4.64</v>
      </c>
      <c r="CW116">
        <f t="shared" si="84"/>
        <v>0</v>
      </c>
      <c r="CX116">
        <f t="shared" si="85"/>
        <v>0</v>
      </c>
      <c r="CY116">
        <f t="shared" si="86"/>
        <v>1029.42</v>
      </c>
      <c r="CZ116">
        <f t="shared" si="87"/>
        <v>641.13</v>
      </c>
      <c r="DD116" t="s">
        <v>98</v>
      </c>
      <c r="DE116" t="s">
        <v>98</v>
      </c>
      <c r="DF116" t="s">
        <v>98</v>
      </c>
      <c r="DG116" t="s">
        <v>98</v>
      </c>
      <c r="DI116" t="s">
        <v>98</v>
      </c>
      <c r="DJ116" t="s">
        <v>98</v>
      </c>
      <c r="DN116">
        <v>0</v>
      </c>
      <c r="DO116">
        <v>0</v>
      </c>
      <c r="DP116">
        <v>1</v>
      </c>
      <c r="DQ116">
        <v>1</v>
      </c>
      <c r="DU116">
        <v>1013</v>
      </c>
      <c r="DV116" t="s">
        <v>176</v>
      </c>
      <c r="DW116" t="s">
        <v>176</v>
      </c>
      <c r="DX116">
        <v>1</v>
      </c>
      <c r="EE116">
        <v>27364906</v>
      </c>
      <c r="EF116">
        <v>1</v>
      </c>
      <c r="EG116" t="s">
        <v>21</v>
      </c>
      <c r="EH116">
        <v>0</v>
      </c>
      <c r="EJ116">
        <v>1</v>
      </c>
      <c r="EK116">
        <v>27001</v>
      </c>
      <c r="EL116" t="s">
        <v>50</v>
      </c>
      <c r="EM116" t="s">
        <v>51</v>
      </c>
      <c r="EQ116">
        <v>0</v>
      </c>
      <c r="ER116">
        <v>581.84</v>
      </c>
      <c r="ES116">
        <v>551.76</v>
      </c>
      <c r="ET116">
        <v>8.34</v>
      </c>
      <c r="EU116">
        <v>0</v>
      </c>
      <c r="EV116">
        <v>21.74</v>
      </c>
      <c r="EW116">
        <v>2.32</v>
      </c>
      <c r="EX116">
        <v>0</v>
      </c>
      <c r="EY116">
        <v>0</v>
      </c>
      <c r="FQ116">
        <v>0</v>
      </c>
      <c r="FR116">
        <f t="shared" si="88"/>
        <v>0</v>
      </c>
      <c r="FS116">
        <v>0</v>
      </c>
      <c r="FT116" t="s">
        <v>24</v>
      </c>
      <c r="FU116" t="s">
        <v>25</v>
      </c>
      <c r="FV116" t="s">
        <v>24</v>
      </c>
      <c r="FW116" t="s">
        <v>25</v>
      </c>
      <c r="FX116">
        <v>114</v>
      </c>
      <c r="FY116">
        <v>71</v>
      </c>
      <c r="GD116">
        <v>0</v>
      </c>
      <c r="GF116">
        <v>1750298485</v>
      </c>
      <c r="GG116">
        <v>1</v>
      </c>
      <c r="GH116">
        <v>1</v>
      </c>
      <c r="GI116">
        <v>4</v>
      </c>
      <c r="GJ116">
        <v>0</v>
      </c>
      <c r="GK116">
        <f>ROUND(R116*(S12)/100,0)</f>
        <v>0</v>
      </c>
      <c r="GL116">
        <f t="shared" si="89"/>
        <v>0</v>
      </c>
      <c r="GM116">
        <f t="shared" si="90"/>
        <v>25837</v>
      </c>
      <c r="GN116">
        <f t="shared" si="91"/>
        <v>25837</v>
      </c>
      <c r="GO116">
        <f t="shared" si="92"/>
        <v>0</v>
      </c>
      <c r="GP116">
        <f t="shared" si="93"/>
        <v>0</v>
      </c>
      <c r="GR116">
        <v>0</v>
      </c>
      <c r="GT116">
        <v>0</v>
      </c>
      <c r="GU116">
        <v>1</v>
      </c>
      <c r="GV116">
        <v>0</v>
      </c>
      <c r="GW116">
        <v>0</v>
      </c>
    </row>
    <row r="117" spans="1:255" ht="12.75">
      <c r="A117" s="2">
        <v>18</v>
      </c>
      <c r="B117" s="2">
        <v>1</v>
      </c>
      <c r="C117" s="2">
        <v>198</v>
      </c>
      <c r="D117" s="2"/>
      <c r="E117" s="2" t="s">
        <v>190</v>
      </c>
      <c r="F117" s="2" t="s">
        <v>179</v>
      </c>
      <c r="G117" s="2" t="str">
        <f>'1.Смета.и.Акт'!C140</f>
        <v>Асфальт литой для покрытий тротуаров тип II (жесткий)</v>
      </c>
      <c r="H117" s="2" t="s">
        <v>83</v>
      </c>
      <c r="I117" s="2">
        <f>I115*J117</f>
        <v>-7.744</v>
      </c>
      <c r="J117" s="2">
        <v>-2.42</v>
      </c>
      <c r="K117" s="2"/>
      <c r="L117" s="2"/>
      <c r="M117" s="2"/>
      <c r="N117" s="2"/>
      <c r="O117" s="2">
        <f t="shared" si="62"/>
        <v>-3531</v>
      </c>
      <c r="P117" s="2">
        <f t="shared" si="63"/>
        <v>-3531</v>
      </c>
      <c r="Q117" s="2">
        <f t="shared" si="64"/>
        <v>0</v>
      </c>
      <c r="R117" s="2">
        <f t="shared" si="65"/>
        <v>0</v>
      </c>
      <c r="S117" s="2">
        <f t="shared" si="66"/>
        <v>0</v>
      </c>
      <c r="T117" s="2">
        <f t="shared" si="67"/>
        <v>0</v>
      </c>
      <c r="U117" s="2">
        <f t="shared" si="68"/>
        <v>0</v>
      </c>
      <c r="V117" s="2">
        <f t="shared" si="69"/>
        <v>0</v>
      </c>
      <c r="W117" s="2">
        <f t="shared" si="70"/>
        <v>0</v>
      </c>
      <c r="X117" s="2">
        <f t="shared" si="71"/>
        <v>0</v>
      </c>
      <c r="Y117" s="2">
        <f t="shared" si="72"/>
        <v>0</v>
      </c>
      <c r="Z117" s="2"/>
      <c r="AA117" s="2">
        <v>31892590</v>
      </c>
      <c r="AB117" s="2">
        <f t="shared" si="94"/>
        <v>456</v>
      </c>
      <c r="AC117" s="2">
        <f>'1.Смета.и.Акт'!F140</f>
        <v>456</v>
      </c>
      <c r="AD117" s="2">
        <f>ROUND((((ET117)-(EU117))+AE117),2)</f>
        <v>0</v>
      </c>
      <c r="AE117" s="2">
        <f aca="true" t="shared" si="99" ref="AE117:AF120">ROUND((EU117),2)</f>
        <v>0</v>
      </c>
      <c r="AF117" s="2">
        <f t="shared" si="99"/>
        <v>0</v>
      </c>
      <c r="AG117" s="2">
        <f t="shared" si="74"/>
        <v>0</v>
      </c>
      <c r="AH117" s="2">
        <f aca="true" t="shared" si="100" ref="AH117:AI120">(EW117)</f>
        <v>0</v>
      </c>
      <c r="AI117" s="2">
        <f t="shared" si="100"/>
        <v>0</v>
      </c>
      <c r="AJ117" s="2">
        <f t="shared" si="77"/>
        <v>0</v>
      </c>
      <c r="AK117" s="2">
        <v>456</v>
      </c>
      <c r="AL117" s="2">
        <v>456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1</v>
      </c>
      <c r="AW117" s="2">
        <v>1</v>
      </c>
      <c r="AX117" s="2"/>
      <c r="AY117" s="2"/>
      <c r="AZ117" s="2">
        <v>1</v>
      </c>
      <c r="BA117" s="2">
        <v>1</v>
      </c>
      <c r="BB117" s="2">
        <v>1</v>
      </c>
      <c r="BC117" s="2">
        <v>1</v>
      </c>
      <c r="BD117" s="2" t="s">
        <v>3</v>
      </c>
      <c r="BE117" s="2" t="s">
        <v>3</v>
      </c>
      <c r="BF117" s="2" t="s">
        <v>3</v>
      </c>
      <c r="BG117" s="2" t="s">
        <v>3</v>
      </c>
      <c r="BH117" s="2">
        <v>3</v>
      </c>
      <c r="BI117" s="2">
        <v>1</v>
      </c>
      <c r="BJ117" s="2" t="str">
        <f>'1.Смета.и.Акт'!B140</f>
        <v>410-0054 ТССЦ-57 (ред.2014)</v>
      </c>
      <c r="BK117" s="2"/>
      <c r="BL117" s="2"/>
      <c r="BM117" s="2">
        <v>500001</v>
      </c>
      <c r="BN117" s="2">
        <v>0</v>
      </c>
      <c r="BO117" s="2" t="s">
        <v>3</v>
      </c>
      <c r="BP117" s="2">
        <v>0</v>
      </c>
      <c r="BQ117" s="2">
        <v>20</v>
      </c>
      <c r="BR117" s="2">
        <v>1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 t="s">
        <v>3</v>
      </c>
      <c r="BZ117" s="2">
        <v>0</v>
      </c>
      <c r="CA117" s="2">
        <v>0</v>
      </c>
      <c r="CB117" s="2"/>
      <c r="CC117" s="2"/>
      <c r="CD117" s="2"/>
      <c r="CE117" s="2"/>
      <c r="CF117" s="2">
        <v>0</v>
      </c>
      <c r="CG117" s="2">
        <v>0</v>
      </c>
      <c r="CH117" s="2"/>
      <c r="CI117" s="2"/>
      <c r="CJ117" s="2"/>
      <c r="CK117" s="2"/>
      <c r="CL117" s="2"/>
      <c r="CM117" s="2">
        <v>0</v>
      </c>
      <c r="CN117" s="2" t="s">
        <v>3</v>
      </c>
      <c r="CO117" s="2">
        <v>0</v>
      </c>
      <c r="CP117" s="2">
        <f>IF('1.Смета.и.Акт'!F140=AC117+AD117+AF117,P117+Q117+S117,I117*AB117)</f>
        <v>-3531</v>
      </c>
      <c r="CQ117" s="2">
        <f t="shared" si="78"/>
        <v>456</v>
      </c>
      <c r="CR117" s="2">
        <f t="shared" si="79"/>
        <v>0</v>
      </c>
      <c r="CS117" s="2">
        <f t="shared" si="80"/>
        <v>0</v>
      </c>
      <c r="CT117" s="2">
        <f t="shared" si="81"/>
        <v>0</v>
      </c>
      <c r="CU117" s="2">
        <f t="shared" si="82"/>
        <v>0</v>
      </c>
      <c r="CV117" s="2">
        <f t="shared" si="83"/>
        <v>0</v>
      </c>
      <c r="CW117" s="2">
        <f t="shared" si="84"/>
        <v>0</v>
      </c>
      <c r="CX117" s="2">
        <f t="shared" si="85"/>
        <v>0</v>
      </c>
      <c r="CY117" s="2">
        <f t="shared" si="86"/>
        <v>0</v>
      </c>
      <c r="CZ117" s="2">
        <f t="shared" si="87"/>
        <v>0</v>
      </c>
      <c r="DA117" s="2"/>
      <c r="DB117" s="2"/>
      <c r="DC117" s="2" t="s">
        <v>3</v>
      </c>
      <c r="DD117" s="2" t="s">
        <v>3</v>
      </c>
      <c r="DE117" s="2" t="s">
        <v>3</v>
      </c>
      <c r="DF117" s="2" t="s">
        <v>3</v>
      </c>
      <c r="DG117" s="2" t="s">
        <v>3</v>
      </c>
      <c r="DH117" s="2" t="s">
        <v>3</v>
      </c>
      <c r="DI117" s="2" t="s">
        <v>3</v>
      </c>
      <c r="DJ117" s="2" t="s">
        <v>3</v>
      </c>
      <c r="DK117" s="2" t="s">
        <v>3</v>
      </c>
      <c r="DL117" s="2" t="s">
        <v>3</v>
      </c>
      <c r="DM117" s="2" t="s">
        <v>3</v>
      </c>
      <c r="DN117" s="2">
        <v>0</v>
      </c>
      <c r="DO117" s="2">
        <v>0</v>
      </c>
      <c r="DP117" s="2">
        <v>1</v>
      </c>
      <c r="DQ117" s="2">
        <v>1</v>
      </c>
      <c r="DR117" s="2"/>
      <c r="DS117" s="2"/>
      <c r="DT117" s="2"/>
      <c r="DU117" s="2">
        <v>1009</v>
      </c>
      <c r="DV117" s="2" t="s">
        <v>83</v>
      </c>
      <c r="DW117" s="2" t="str">
        <f>'1.Смета.и.Акт'!D140</f>
        <v>т</v>
      </c>
      <c r="DX117" s="2">
        <v>1000</v>
      </c>
      <c r="DY117" s="2"/>
      <c r="DZ117" s="2"/>
      <c r="EA117" s="2"/>
      <c r="EB117" s="2"/>
      <c r="EC117" s="2"/>
      <c r="ED117" s="2"/>
      <c r="EE117" s="2">
        <v>27364798</v>
      </c>
      <c r="EF117" s="2">
        <v>20</v>
      </c>
      <c r="EG117" s="2" t="s">
        <v>57</v>
      </c>
      <c r="EH117" s="2">
        <v>0</v>
      </c>
      <c r="EI117" s="2" t="s">
        <v>3</v>
      </c>
      <c r="EJ117" s="2">
        <v>1</v>
      </c>
      <c r="EK117" s="2">
        <v>500001</v>
      </c>
      <c r="EL117" s="2" t="s">
        <v>58</v>
      </c>
      <c r="EM117" s="2" t="s">
        <v>59</v>
      </c>
      <c r="EN117" s="2"/>
      <c r="EO117" s="2" t="s">
        <v>3</v>
      </c>
      <c r="EP117" s="2"/>
      <c r="EQ117" s="2">
        <v>0</v>
      </c>
      <c r="ER117" s="2">
        <v>456</v>
      </c>
      <c r="ES117" s="2">
        <v>456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0</v>
      </c>
      <c r="FR117" s="2">
        <f t="shared" si="88"/>
        <v>0</v>
      </c>
      <c r="FS117" s="2">
        <v>0</v>
      </c>
      <c r="FT117" s="2"/>
      <c r="FU117" s="2"/>
      <c r="FV117" s="2"/>
      <c r="FW117" s="2"/>
      <c r="FX117" s="2">
        <v>0</v>
      </c>
      <c r="FY117" s="2">
        <v>0</v>
      </c>
      <c r="FZ117" s="2"/>
      <c r="GA117" s="2" t="s">
        <v>3</v>
      </c>
      <c r="GB117" s="2"/>
      <c r="GC117" s="2"/>
      <c r="GD117" s="2">
        <v>0</v>
      </c>
      <c r="GE117" s="2"/>
      <c r="GF117" s="2">
        <v>1241090400</v>
      </c>
      <c r="GG117" s="2">
        <v>2</v>
      </c>
      <c r="GH117" s="2">
        <v>1</v>
      </c>
      <c r="GI117" s="2">
        <v>-2</v>
      </c>
      <c r="GJ117" s="2">
        <v>0</v>
      </c>
      <c r="GK117" s="2">
        <f>ROUND(R117*(R12)/100,0)</f>
        <v>0</v>
      </c>
      <c r="GL117" s="2">
        <f t="shared" si="89"/>
        <v>0</v>
      </c>
      <c r="GM117" s="2">
        <f t="shared" si="90"/>
        <v>-3531</v>
      </c>
      <c r="GN117" s="2">
        <f t="shared" si="91"/>
        <v>-3531</v>
      </c>
      <c r="GO117" s="2">
        <f t="shared" si="92"/>
        <v>0</v>
      </c>
      <c r="GP117" s="2">
        <f t="shared" si="93"/>
        <v>0</v>
      </c>
      <c r="GQ117" s="2" t="s">
        <v>597</v>
      </c>
      <c r="GR117" s="2">
        <v>0</v>
      </c>
      <c r="GS117" s="2">
        <v>-7.744</v>
      </c>
      <c r="GT117" s="2">
        <v>0</v>
      </c>
      <c r="GU117" s="2">
        <v>1</v>
      </c>
      <c r="GV117" s="2">
        <v>0</v>
      </c>
      <c r="GW117" s="2">
        <v>0</v>
      </c>
      <c r="GX117" s="2"/>
      <c r="GY117" s="2"/>
      <c r="GZ117" s="2"/>
      <c r="HA117" s="2"/>
      <c r="HB117" s="2" t="str">
        <f>LEFT(Source!F117,17)</f>
        <v>410-0054</v>
      </c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05" ht="12.75">
      <c r="A118">
        <v>18</v>
      </c>
      <c r="B118">
        <v>1</v>
      </c>
      <c r="C118">
        <v>202</v>
      </c>
      <c r="E118" t="s">
        <v>190</v>
      </c>
      <c r="F118" t="s">
        <v>179</v>
      </c>
      <c r="G118" t="s">
        <v>180</v>
      </c>
      <c r="H118" t="s">
        <v>83</v>
      </c>
      <c r="I118">
        <f>I116*J118</f>
        <v>-7.744</v>
      </c>
      <c r="J118">
        <v>-2.42</v>
      </c>
      <c r="O118">
        <f t="shared" si="62"/>
        <v>-22918</v>
      </c>
      <c r="P118">
        <f t="shared" si="63"/>
        <v>-22918</v>
      </c>
      <c r="Q118">
        <f t="shared" si="64"/>
        <v>0</v>
      </c>
      <c r="R118">
        <f t="shared" si="65"/>
        <v>0</v>
      </c>
      <c r="S118">
        <f t="shared" si="66"/>
        <v>0</v>
      </c>
      <c r="T118">
        <f t="shared" si="67"/>
        <v>0</v>
      </c>
      <c r="U118">
        <f t="shared" si="68"/>
        <v>0</v>
      </c>
      <c r="V118">
        <f t="shared" si="69"/>
        <v>0</v>
      </c>
      <c r="W118">
        <f t="shared" si="70"/>
        <v>0</v>
      </c>
      <c r="X118">
        <f t="shared" si="71"/>
        <v>0</v>
      </c>
      <c r="Y118">
        <f t="shared" si="72"/>
        <v>0</v>
      </c>
      <c r="AA118">
        <v>31892591</v>
      </c>
      <c r="AB118">
        <f t="shared" si="94"/>
        <v>456</v>
      </c>
      <c r="AC118">
        <f>ROUND((ES118),2)</f>
        <v>456</v>
      </c>
      <c r="AD118">
        <f>ROUND((((ET118)-(EU118))+AE118),2)</f>
        <v>0</v>
      </c>
      <c r="AE118">
        <f t="shared" si="99"/>
        <v>0</v>
      </c>
      <c r="AF118">
        <f t="shared" si="99"/>
        <v>0</v>
      </c>
      <c r="AG118">
        <f t="shared" si="74"/>
        <v>0</v>
      </c>
      <c r="AH118">
        <f t="shared" si="100"/>
        <v>0</v>
      </c>
      <c r="AI118">
        <f t="shared" si="100"/>
        <v>0</v>
      </c>
      <c r="AJ118">
        <f t="shared" si="77"/>
        <v>0</v>
      </c>
      <c r="AK118">
        <v>456</v>
      </c>
      <c r="AL118">
        <v>456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Z118">
        <v>6.49</v>
      </c>
      <c r="BA118">
        <v>1</v>
      </c>
      <c r="BB118">
        <v>1</v>
      </c>
      <c r="BC118">
        <v>6.49</v>
      </c>
      <c r="BH118">
        <v>3</v>
      </c>
      <c r="BI118">
        <v>1</v>
      </c>
      <c r="BJ118" t="s">
        <v>181</v>
      </c>
      <c r="BM118">
        <v>500001</v>
      </c>
      <c r="BN118">
        <v>0</v>
      </c>
      <c r="BP118">
        <v>0</v>
      </c>
      <c r="BQ118">
        <v>20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CP118">
        <f t="shared" si="98"/>
        <v>-22918</v>
      </c>
      <c r="CQ118">
        <f t="shared" si="78"/>
        <v>2959.44</v>
      </c>
      <c r="CR118">
        <f t="shared" si="79"/>
        <v>0</v>
      </c>
      <c r="CS118">
        <f t="shared" si="80"/>
        <v>0</v>
      </c>
      <c r="CT118">
        <f t="shared" si="81"/>
        <v>0</v>
      </c>
      <c r="CU118">
        <f t="shared" si="82"/>
        <v>0</v>
      </c>
      <c r="CV118">
        <f t="shared" si="83"/>
        <v>0</v>
      </c>
      <c r="CW118">
        <f t="shared" si="84"/>
        <v>0</v>
      </c>
      <c r="CX118">
        <f t="shared" si="85"/>
        <v>0</v>
      </c>
      <c r="CY118">
        <f t="shared" si="86"/>
        <v>0</v>
      </c>
      <c r="CZ118">
        <f t="shared" si="87"/>
        <v>0</v>
      </c>
      <c r="DN118">
        <v>0</v>
      </c>
      <c r="DO118">
        <v>0</v>
      </c>
      <c r="DP118">
        <v>1</v>
      </c>
      <c r="DQ118">
        <v>1</v>
      </c>
      <c r="DU118">
        <v>1009</v>
      </c>
      <c r="DV118" t="s">
        <v>83</v>
      </c>
      <c r="DW118" t="s">
        <v>83</v>
      </c>
      <c r="DX118">
        <v>1000</v>
      </c>
      <c r="EE118">
        <v>27364798</v>
      </c>
      <c r="EF118">
        <v>20</v>
      </c>
      <c r="EG118" t="s">
        <v>57</v>
      </c>
      <c r="EH118">
        <v>0</v>
      </c>
      <c r="EJ118">
        <v>1</v>
      </c>
      <c r="EK118">
        <v>500001</v>
      </c>
      <c r="EL118" t="s">
        <v>58</v>
      </c>
      <c r="EM118" t="s">
        <v>59</v>
      </c>
      <c r="EQ118">
        <v>0</v>
      </c>
      <c r="ER118">
        <v>456</v>
      </c>
      <c r="ES118">
        <v>456</v>
      </c>
      <c r="ET118">
        <v>0</v>
      </c>
      <c r="EU118">
        <v>0</v>
      </c>
      <c r="EV118">
        <v>0</v>
      </c>
      <c r="EW118">
        <v>0</v>
      </c>
      <c r="EX118">
        <v>0</v>
      </c>
      <c r="FQ118">
        <v>0</v>
      </c>
      <c r="FR118">
        <f t="shared" si="88"/>
        <v>0</v>
      </c>
      <c r="FS118">
        <v>0</v>
      </c>
      <c r="FX118">
        <v>0</v>
      </c>
      <c r="FY118">
        <v>0</v>
      </c>
      <c r="GD118">
        <v>0</v>
      </c>
      <c r="GF118">
        <v>1241090400</v>
      </c>
      <c r="GG118">
        <v>1</v>
      </c>
      <c r="GH118">
        <v>1</v>
      </c>
      <c r="GI118">
        <v>4</v>
      </c>
      <c r="GJ118">
        <v>0</v>
      </c>
      <c r="GK118">
        <f>ROUND(R118*(S12)/100,0)</f>
        <v>0</v>
      </c>
      <c r="GL118">
        <f t="shared" si="89"/>
        <v>0</v>
      </c>
      <c r="GM118">
        <f t="shared" si="90"/>
        <v>-22918</v>
      </c>
      <c r="GN118">
        <f t="shared" si="91"/>
        <v>-22918</v>
      </c>
      <c r="GO118">
        <f t="shared" si="92"/>
        <v>0</v>
      </c>
      <c r="GP118">
        <f t="shared" si="93"/>
        <v>0</v>
      </c>
      <c r="GQ118" t="s">
        <v>597</v>
      </c>
      <c r="GR118">
        <v>0</v>
      </c>
      <c r="GS118">
        <v>-7.744</v>
      </c>
      <c r="GT118">
        <v>0</v>
      </c>
      <c r="GU118">
        <v>1</v>
      </c>
      <c r="GV118">
        <v>0</v>
      </c>
      <c r="GW118">
        <v>0</v>
      </c>
    </row>
    <row r="119" spans="1:255" ht="12.75">
      <c r="A119" s="2">
        <v>18</v>
      </c>
      <c r="B119" s="2">
        <v>1</v>
      </c>
      <c r="C119" s="2">
        <v>197</v>
      </c>
      <c r="D119" s="2"/>
      <c r="E119" s="2" t="s">
        <v>191</v>
      </c>
      <c r="F119" s="2" t="s">
        <v>183</v>
      </c>
      <c r="G119" s="2" t="str">
        <f>'1.Смета.и.Акт'!C141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v>
      </c>
      <c r="H119" s="2" t="s">
        <v>83</v>
      </c>
      <c r="I119" s="2">
        <f>I115*J119</f>
        <v>7.744</v>
      </c>
      <c r="J119" s="2">
        <v>2.42</v>
      </c>
      <c r="K119" s="2"/>
      <c r="L119" s="2"/>
      <c r="M119" s="2"/>
      <c r="N119" s="2"/>
      <c r="O119" s="2">
        <f t="shared" si="62"/>
        <v>4375</v>
      </c>
      <c r="P119" s="2">
        <f t="shared" si="63"/>
        <v>4375</v>
      </c>
      <c r="Q119" s="2">
        <f t="shared" si="64"/>
        <v>0</v>
      </c>
      <c r="R119" s="2">
        <f t="shared" si="65"/>
        <v>0</v>
      </c>
      <c r="S119" s="2">
        <f t="shared" si="66"/>
        <v>0</v>
      </c>
      <c r="T119" s="2">
        <f t="shared" si="67"/>
        <v>0</v>
      </c>
      <c r="U119" s="2">
        <f t="shared" si="68"/>
        <v>0</v>
      </c>
      <c r="V119" s="2">
        <f t="shared" si="69"/>
        <v>0</v>
      </c>
      <c r="W119" s="2">
        <f t="shared" si="70"/>
        <v>144</v>
      </c>
      <c r="X119" s="2">
        <f t="shared" si="71"/>
        <v>0</v>
      </c>
      <c r="Y119" s="2">
        <f t="shared" si="72"/>
        <v>0</v>
      </c>
      <c r="Z119" s="2"/>
      <c r="AA119" s="2">
        <v>31892590</v>
      </c>
      <c r="AB119" s="2">
        <f t="shared" si="94"/>
        <v>565</v>
      </c>
      <c r="AC119" s="2">
        <f>'1.Смета.и.Акт'!F141</f>
        <v>565</v>
      </c>
      <c r="AD119" s="2">
        <f>ROUND((((ET119)-(EU119))+AE119),2)</f>
        <v>0</v>
      </c>
      <c r="AE119" s="2">
        <f t="shared" si="99"/>
        <v>0</v>
      </c>
      <c r="AF119" s="2">
        <f t="shared" si="99"/>
        <v>0</v>
      </c>
      <c r="AG119" s="2">
        <f t="shared" si="74"/>
        <v>0</v>
      </c>
      <c r="AH119" s="2">
        <f t="shared" si="100"/>
        <v>0</v>
      </c>
      <c r="AI119" s="2">
        <f t="shared" si="100"/>
        <v>0</v>
      </c>
      <c r="AJ119" s="2">
        <f t="shared" si="77"/>
        <v>18.63</v>
      </c>
      <c r="AK119" s="2">
        <v>565</v>
      </c>
      <c r="AL119" s="2">
        <v>565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18.63</v>
      </c>
      <c r="AT119" s="2">
        <v>0</v>
      </c>
      <c r="AU119" s="2">
        <v>0</v>
      </c>
      <c r="AV119" s="2">
        <v>1</v>
      </c>
      <c r="AW119" s="2">
        <v>1</v>
      </c>
      <c r="AX119" s="2"/>
      <c r="AY119" s="2"/>
      <c r="AZ119" s="2">
        <v>1</v>
      </c>
      <c r="BA119" s="2">
        <v>1</v>
      </c>
      <c r="BB119" s="2">
        <v>1</v>
      </c>
      <c r="BC119" s="2">
        <v>1</v>
      </c>
      <c r="BD119" s="2" t="s">
        <v>3</v>
      </c>
      <c r="BE119" s="2" t="s">
        <v>3</v>
      </c>
      <c r="BF119" s="2" t="s">
        <v>3</v>
      </c>
      <c r="BG119" s="2" t="s">
        <v>3</v>
      </c>
      <c r="BH119" s="2">
        <v>3</v>
      </c>
      <c r="BI119" s="2">
        <v>1</v>
      </c>
      <c r="BJ119" s="2" t="str">
        <f>'1.Смета.и.Акт'!B141</f>
        <v>410-0008 ТССЦ-57 (ред.2014)</v>
      </c>
      <c r="BK119" s="2"/>
      <c r="BL119" s="2"/>
      <c r="BM119" s="2">
        <v>500001</v>
      </c>
      <c r="BN119" s="2">
        <v>0</v>
      </c>
      <c r="BO119" s="2" t="s">
        <v>3</v>
      </c>
      <c r="BP119" s="2">
        <v>0</v>
      </c>
      <c r="BQ119" s="2">
        <v>20</v>
      </c>
      <c r="BR119" s="2">
        <v>0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 t="s">
        <v>3</v>
      </c>
      <c r="BZ119" s="2">
        <v>0</v>
      </c>
      <c r="CA119" s="2">
        <v>0</v>
      </c>
      <c r="CB119" s="2"/>
      <c r="CC119" s="2"/>
      <c r="CD119" s="2"/>
      <c r="CE119" s="2"/>
      <c r="CF119" s="2">
        <v>0</v>
      </c>
      <c r="CG119" s="2">
        <v>0</v>
      </c>
      <c r="CH119" s="2"/>
      <c r="CI119" s="2"/>
      <c r="CJ119" s="2"/>
      <c r="CK119" s="2"/>
      <c r="CL119" s="2"/>
      <c r="CM119" s="2">
        <v>0</v>
      </c>
      <c r="CN119" s="2" t="s">
        <v>3</v>
      </c>
      <c r="CO119" s="2">
        <v>0</v>
      </c>
      <c r="CP119" s="2">
        <f>IF('1.Смета.и.Акт'!F141=AC119+AD119+AF119,P119+Q119+S119,I119*AB119)</f>
        <v>4375</v>
      </c>
      <c r="CQ119" s="2">
        <f t="shared" si="78"/>
        <v>565</v>
      </c>
      <c r="CR119" s="2">
        <f t="shared" si="79"/>
        <v>0</v>
      </c>
      <c r="CS119" s="2">
        <f t="shared" si="80"/>
        <v>0</v>
      </c>
      <c r="CT119" s="2">
        <f t="shared" si="81"/>
        <v>0</v>
      </c>
      <c r="CU119" s="2">
        <f t="shared" si="82"/>
        <v>0</v>
      </c>
      <c r="CV119" s="2">
        <f t="shared" si="83"/>
        <v>0</v>
      </c>
      <c r="CW119" s="2">
        <f t="shared" si="84"/>
        <v>0</v>
      </c>
      <c r="CX119" s="2">
        <f t="shared" si="85"/>
        <v>18.63</v>
      </c>
      <c r="CY119" s="2">
        <f t="shared" si="86"/>
        <v>0</v>
      </c>
      <c r="CZ119" s="2">
        <f t="shared" si="87"/>
        <v>0</v>
      </c>
      <c r="DA119" s="2"/>
      <c r="DB119" s="2"/>
      <c r="DC119" s="2" t="s">
        <v>3</v>
      </c>
      <c r="DD119" s="2" t="s">
        <v>3</v>
      </c>
      <c r="DE119" s="2" t="s">
        <v>3</v>
      </c>
      <c r="DF119" s="2" t="s">
        <v>3</v>
      </c>
      <c r="DG119" s="2" t="s">
        <v>3</v>
      </c>
      <c r="DH119" s="2" t="s">
        <v>3</v>
      </c>
      <c r="DI119" s="2" t="s">
        <v>3</v>
      </c>
      <c r="DJ119" s="2" t="s">
        <v>3</v>
      </c>
      <c r="DK119" s="2" t="s">
        <v>3</v>
      </c>
      <c r="DL119" s="2" t="s">
        <v>3</v>
      </c>
      <c r="DM119" s="2" t="s">
        <v>3</v>
      </c>
      <c r="DN119" s="2">
        <v>0</v>
      </c>
      <c r="DO119" s="2">
        <v>0</v>
      </c>
      <c r="DP119" s="2">
        <v>1</v>
      </c>
      <c r="DQ119" s="2">
        <v>1</v>
      </c>
      <c r="DR119" s="2"/>
      <c r="DS119" s="2"/>
      <c r="DT119" s="2"/>
      <c r="DU119" s="2">
        <v>1009</v>
      </c>
      <c r="DV119" s="2" t="s">
        <v>83</v>
      </c>
      <c r="DW119" s="2" t="str">
        <f>'1.Смета.и.Акт'!D141</f>
        <v>т</v>
      </c>
      <c r="DX119" s="2">
        <v>1000</v>
      </c>
      <c r="DY119" s="2"/>
      <c r="DZ119" s="2"/>
      <c r="EA119" s="2"/>
      <c r="EB119" s="2"/>
      <c r="EC119" s="2"/>
      <c r="ED119" s="2"/>
      <c r="EE119" s="2">
        <v>27364798</v>
      </c>
      <c r="EF119" s="2">
        <v>20</v>
      </c>
      <c r="EG119" s="2" t="s">
        <v>57</v>
      </c>
      <c r="EH119" s="2">
        <v>0</v>
      </c>
      <c r="EI119" s="2" t="s">
        <v>3</v>
      </c>
      <c r="EJ119" s="2">
        <v>1</v>
      </c>
      <c r="EK119" s="2">
        <v>500001</v>
      </c>
      <c r="EL119" s="2" t="s">
        <v>58</v>
      </c>
      <c r="EM119" s="2" t="s">
        <v>59</v>
      </c>
      <c r="EN119" s="2"/>
      <c r="EO119" s="2" t="s">
        <v>3</v>
      </c>
      <c r="EP119" s="2"/>
      <c r="EQ119" s="2">
        <v>0</v>
      </c>
      <c r="ER119" s="2">
        <v>565</v>
      </c>
      <c r="ES119" s="2">
        <v>565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>
        <v>0</v>
      </c>
      <c r="FR119" s="2">
        <f t="shared" si="88"/>
        <v>0</v>
      </c>
      <c r="FS119" s="2">
        <v>0</v>
      </c>
      <c r="FT119" s="2"/>
      <c r="FU119" s="2"/>
      <c r="FV119" s="2"/>
      <c r="FW119" s="2"/>
      <c r="FX119" s="2">
        <v>0</v>
      </c>
      <c r="FY119" s="2">
        <v>0</v>
      </c>
      <c r="FZ119" s="2"/>
      <c r="GA119" s="2" t="s">
        <v>3</v>
      </c>
      <c r="GB119" s="2"/>
      <c r="GC119" s="2"/>
      <c r="GD119" s="2">
        <v>0</v>
      </c>
      <c r="GE119" s="2"/>
      <c r="GF119" s="2">
        <v>-309471874</v>
      </c>
      <c r="GG119" s="2">
        <v>2</v>
      </c>
      <c r="GH119" s="2">
        <v>1</v>
      </c>
      <c r="GI119" s="2">
        <v>-2</v>
      </c>
      <c r="GJ119" s="2">
        <v>0</v>
      </c>
      <c r="GK119" s="2">
        <f>ROUND(R119*(R12)/100,0)</f>
        <v>0</v>
      </c>
      <c r="GL119" s="2">
        <f t="shared" si="89"/>
        <v>0</v>
      </c>
      <c r="GM119" s="2">
        <f t="shared" si="90"/>
        <v>4375</v>
      </c>
      <c r="GN119" s="2">
        <f t="shared" si="91"/>
        <v>4375</v>
      </c>
      <c r="GO119" s="2">
        <f t="shared" si="92"/>
        <v>0</v>
      </c>
      <c r="GP119" s="2">
        <f t="shared" si="93"/>
        <v>0</v>
      </c>
      <c r="GQ119" s="2" t="s">
        <v>598</v>
      </c>
      <c r="GR119" s="2">
        <v>0</v>
      </c>
      <c r="GS119" s="2">
        <v>7.744</v>
      </c>
      <c r="GT119" s="2">
        <v>0</v>
      </c>
      <c r="GU119" s="2">
        <v>1</v>
      </c>
      <c r="GV119" s="2">
        <v>0</v>
      </c>
      <c r="GW119" s="2">
        <v>0</v>
      </c>
      <c r="GX119" s="2"/>
      <c r="GY119" s="2"/>
      <c r="GZ119" s="2"/>
      <c r="HA119" s="2"/>
      <c r="HB119" s="2" t="str">
        <f>LEFT(Source!F119,17)</f>
        <v>410-0008</v>
      </c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05" ht="12.75">
      <c r="A120">
        <v>18</v>
      </c>
      <c r="B120">
        <v>1</v>
      </c>
      <c r="C120">
        <v>201</v>
      </c>
      <c r="E120" t="s">
        <v>191</v>
      </c>
      <c r="F120" t="s">
        <v>183</v>
      </c>
      <c r="G120" t="s">
        <v>184</v>
      </c>
      <c r="H120" t="s">
        <v>83</v>
      </c>
      <c r="I120">
        <f>I116*J120</f>
        <v>7.744</v>
      </c>
      <c r="J120">
        <v>2.42</v>
      </c>
      <c r="O120">
        <f t="shared" si="62"/>
        <v>28396</v>
      </c>
      <c r="P120">
        <f t="shared" si="63"/>
        <v>28396</v>
      </c>
      <c r="Q120">
        <f t="shared" si="64"/>
        <v>0</v>
      </c>
      <c r="R120">
        <f t="shared" si="65"/>
        <v>0</v>
      </c>
      <c r="S120">
        <f t="shared" si="66"/>
        <v>0</v>
      </c>
      <c r="T120">
        <f t="shared" si="67"/>
        <v>0</v>
      </c>
      <c r="U120">
        <f t="shared" si="68"/>
        <v>0</v>
      </c>
      <c r="V120">
        <f t="shared" si="69"/>
        <v>0</v>
      </c>
      <c r="W120">
        <f t="shared" si="70"/>
        <v>144</v>
      </c>
      <c r="X120">
        <f t="shared" si="71"/>
        <v>0</v>
      </c>
      <c r="Y120">
        <f t="shared" si="72"/>
        <v>0</v>
      </c>
      <c r="AA120">
        <v>31892591</v>
      </c>
      <c r="AB120">
        <f t="shared" si="94"/>
        <v>565</v>
      </c>
      <c r="AC120">
        <f>ROUND((ES120),2)</f>
        <v>565</v>
      </c>
      <c r="AD120">
        <f>ROUND((((ET120)-(EU120))+AE120),2)</f>
        <v>0</v>
      </c>
      <c r="AE120">
        <f t="shared" si="99"/>
        <v>0</v>
      </c>
      <c r="AF120">
        <f t="shared" si="99"/>
        <v>0</v>
      </c>
      <c r="AG120">
        <f t="shared" si="74"/>
        <v>0</v>
      </c>
      <c r="AH120">
        <f t="shared" si="100"/>
        <v>0</v>
      </c>
      <c r="AI120">
        <f t="shared" si="100"/>
        <v>0</v>
      </c>
      <c r="AJ120">
        <f t="shared" si="77"/>
        <v>18.63</v>
      </c>
      <c r="AK120">
        <v>565</v>
      </c>
      <c r="AL120">
        <v>565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18.63</v>
      </c>
      <c r="AT120">
        <v>0</v>
      </c>
      <c r="AU120">
        <v>0</v>
      </c>
      <c r="AV120">
        <v>1</v>
      </c>
      <c r="AW120">
        <v>1</v>
      </c>
      <c r="AZ120">
        <v>6.49</v>
      </c>
      <c r="BA120">
        <v>1</v>
      </c>
      <c r="BB120">
        <v>1</v>
      </c>
      <c r="BC120">
        <v>6.49</v>
      </c>
      <c r="BH120">
        <v>3</v>
      </c>
      <c r="BI120">
        <v>1</v>
      </c>
      <c r="BJ120" t="s">
        <v>185</v>
      </c>
      <c r="BM120">
        <v>500001</v>
      </c>
      <c r="BN120">
        <v>0</v>
      </c>
      <c r="BP120">
        <v>0</v>
      </c>
      <c r="BQ120">
        <v>20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0</v>
      </c>
      <c r="CA120">
        <v>0</v>
      </c>
      <c r="CF120">
        <v>0</v>
      </c>
      <c r="CG120">
        <v>0</v>
      </c>
      <c r="CM120">
        <v>0</v>
      </c>
      <c r="CO120">
        <v>0</v>
      </c>
      <c r="CP120">
        <f t="shared" si="98"/>
        <v>28396</v>
      </c>
      <c r="CQ120">
        <f t="shared" si="78"/>
        <v>3666.85</v>
      </c>
      <c r="CR120">
        <f t="shared" si="79"/>
        <v>0</v>
      </c>
      <c r="CS120">
        <f t="shared" si="80"/>
        <v>0</v>
      </c>
      <c r="CT120">
        <f t="shared" si="81"/>
        <v>0</v>
      </c>
      <c r="CU120">
        <f t="shared" si="82"/>
        <v>0</v>
      </c>
      <c r="CV120">
        <f t="shared" si="83"/>
        <v>0</v>
      </c>
      <c r="CW120">
        <f t="shared" si="84"/>
        <v>0</v>
      </c>
      <c r="CX120">
        <f t="shared" si="85"/>
        <v>18.63</v>
      </c>
      <c r="CY120">
        <f t="shared" si="86"/>
        <v>0</v>
      </c>
      <c r="CZ120">
        <f t="shared" si="87"/>
        <v>0</v>
      </c>
      <c r="DN120">
        <v>0</v>
      </c>
      <c r="DO120">
        <v>0</v>
      </c>
      <c r="DP120">
        <v>1</v>
      </c>
      <c r="DQ120">
        <v>1</v>
      </c>
      <c r="DU120">
        <v>1009</v>
      </c>
      <c r="DV120" t="s">
        <v>83</v>
      </c>
      <c r="DW120" t="s">
        <v>83</v>
      </c>
      <c r="DX120">
        <v>1000</v>
      </c>
      <c r="EE120">
        <v>27364798</v>
      </c>
      <c r="EF120">
        <v>20</v>
      </c>
      <c r="EG120" t="s">
        <v>57</v>
      </c>
      <c r="EH120">
        <v>0</v>
      </c>
      <c r="EJ120">
        <v>1</v>
      </c>
      <c r="EK120">
        <v>500001</v>
      </c>
      <c r="EL120" t="s">
        <v>58</v>
      </c>
      <c r="EM120" t="s">
        <v>59</v>
      </c>
      <c r="EQ120">
        <v>0</v>
      </c>
      <c r="ER120">
        <v>565</v>
      </c>
      <c r="ES120">
        <v>565</v>
      </c>
      <c r="ET120">
        <v>0</v>
      </c>
      <c r="EU120">
        <v>0</v>
      </c>
      <c r="EV120">
        <v>0</v>
      </c>
      <c r="EW120">
        <v>0</v>
      </c>
      <c r="EX120">
        <v>0</v>
      </c>
      <c r="FQ120">
        <v>0</v>
      </c>
      <c r="FR120">
        <f t="shared" si="88"/>
        <v>0</v>
      </c>
      <c r="FS120">
        <v>0</v>
      </c>
      <c r="FX120">
        <v>0</v>
      </c>
      <c r="FY120">
        <v>0</v>
      </c>
      <c r="GD120">
        <v>0</v>
      </c>
      <c r="GF120">
        <v>-309471874</v>
      </c>
      <c r="GG120">
        <v>1</v>
      </c>
      <c r="GH120">
        <v>1</v>
      </c>
      <c r="GI120">
        <v>4</v>
      </c>
      <c r="GJ120">
        <v>0</v>
      </c>
      <c r="GK120">
        <f>ROUND(R120*(S12)/100,0)</f>
        <v>0</v>
      </c>
      <c r="GL120">
        <f t="shared" si="89"/>
        <v>0</v>
      </c>
      <c r="GM120">
        <f t="shared" si="90"/>
        <v>28396</v>
      </c>
      <c r="GN120">
        <f t="shared" si="91"/>
        <v>28396</v>
      </c>
      <c r="GO120">
        <f t="shared" si="92"/>
        <v>0</v>
      </c>
      <c r="GP120">
        <f t="shared" si="93"/>
        <v>0</v>
      </c>
      <c r="GQ120" t="s">
        <v>598</v>
      </c>
      <c r="GR120">
        <v>0</v>
      </c>
      <c r="GS120">
        <v>7.744</v>
      </c>
      <c r="GT120">
        <v>0</v>
      </c>
      <c r="GU120">
        <v>1</v>
      </c>
      <c r="GV120">
        <v>0</v>
      </c>
      <c r="GW120">
        <v>0</v>
      </c>
    </row>
    <row r="122" spans="1:118" ht="12.75">
      <c r="A122" s="3">
        <v>51</v>
      </c>
      <c r="B122" s="3">
        <f>B83</f>
        <v>1</v>
      </c>
      <c r="C122" s="3">
        <f>A83</f>
        <v>4</v>
      </c>
      <c r="D122" s="3">
        <f>ROW(A83)</f>
        <v>83</v>
      </c>
      <c r="E122" s="3"/>
      <c r="F122" s="3" t="str">
        <f>IF(F83&lt;&gt;"",F83,"")</f>
        <v>Новый раздел</v>
      </c>
      <c r="G122" s="3" t="str">
        <f>IF(G83&lt;&gt;"",G83,"")</f>
        <v>Ремонт проезжей части и пешеходных дорожек</v>
      </c>
      <c r="H122" s="3"/>
      <c r="I122" s="3"/>
      <c r="J122" s="3"/>
      <c r="K122" s="3"/>
      <c r="L122" s="3"/>
      <c r="M122" s="3"/>
      <c r="N122" s="3"/>
      <c r="O122" s="3">
        <f aca="true" t="shared" si="101" ref="O122:T122">ROUND(AB122,0)</f>
        <v>44481</v>
      </c>
      <c r="P122" s="3">
        <f t="shared" si="101"/>
        <v>39327</v>
      </c>
      <c r="Q122" s="3">
        <f t="shared" si="101"/>
        <v>1261</v>
      </c>
      <c r="R122" s="3">
        <f t="shared" si="101"/>
        <v>137</v>
      </c>
      <c r="S122" s="3">
        <f t="shared" si="101"/>
        <v>3893</v>
      </c>
      <c r="T122" s="3">
        <f t="shared" si="101"/>
        <v>0</v>
      </c>
      <c r="U122" s="3">
        <f>AH122</f>
        <v>461.8928</v>
      </c>
      <c r="V122" s="3">
        <f>AI122</f>
        <v>11.9428</v>
      </c>
      <c r="W122" s="3">
        <f>ROUND(AJ122,0)</f>
        <v>767</v>
      </c>
      <c r="X122" s="3">
        <f>ROUND(AK122,0)</f>
        <v>4083</v>
      </c>
      <c r="Y122" s="3">
        <f>ROUND(AL122,0)</f>
        <v>2484</v>
      </c>
      <c r="Z122" s="3"/>
      <c r="AA122" s="3"/>
      <c r="AB122" s="3">
        <f>ROUND(SUMIF(AA87:AA120,"=31892590",O87:O120),0)</f>
        <v>44481</v>
      </c>
      <c r="AC122" s="3">
        <f>ROUND(SUMIF(AA87:AA120,"=31892590",P87:P120),0)</f>
        <v>39327</v>
      </c>
      <c r="AD122" s="3">
        <f>ROUND(SUMIF(AA87:AA120,"=31892590",Q87:Q120),0)</f>
        <v>1261</v>
      </c>
      <c r="AE122" s="3">
        <f>ROUND(SUMIF(AA87:AA120,"=31892590",R87:R120),0)</f>
        <v>137</v>
      </c>
      <c r="AF122" s="3">
        <f>ROUND(SUMIF(AA87:AA120,"=31892590",S87:S120),0)</f>
        <v>3893</v>
      </c>
      <c r="AG122" s="3">
        <f>ROUND(SUMIF(AA87:AA120,"=31892590",T87:T120),0)</f>
        <v>0</v>
      </c>
      <c r="AH122" s="3">
        <f>SUMIF(AA87:AA120,"=31892590",U87:U120)</f>
        <v>461.8928</v>
      </c>
      <c r="AI122" s="3">
        <f>SUMIF(AA87:AA120,"=31892590",V87:V120)</f>
        <v>11.9428</v>
      </c>
      <c r="AJ122" s="3">
        <f>ROUND(SUMIF(AA87:AA120,"=31892590",W87:W120),0)</f>
        <v>767</v>
      </c>
      <c r="AK122" s="3">
        <f>ROUND(SUMIF(AA87:AA120,"=31892590",X87:X120),0)</f>
        <v>4083</v>
      </c>
      <c r="AL122" s="3">
        <f>ROUND(SUMIF(AA87:AA120,"=31892590",Y87:Y120),0)</f>
        <v>2484</v>
      </c>
      <c r="AM122" s="3"/>
      <c r="AN122" s="3"/>
      <c r="AO122" s="3">
        <f aca="true" t="shared" si="102" ref="AO122:AZ122">ROUND(BB122,0)</f>
        <v>0</v>
      </c>
      <c r="AP122" s="3">
        <f t="shared" si="102"/>
        <v>0</v>
      </c>
      <c r="AQ122" s="3">
        <f t="shared" si="102"/>
        <v>0</v>
      </c>
      <c r="AR122" s="3">
        <f t="shared" si="102"/>
        <v>51048</v>
      </c>
      <c r="AS122" s="3">
        <f t="shared" si="102"/>
        <v>51048</v>
      </c>
      <c r="AT122" s="3">
        <f t="shared" si="102"/>
        <v>0</v>
      </c>
      <c r="AU122" s="3">
        <f t="shared" si="102"/>
        <v>0</v>
      </c>
      <c r="AV122" s="3">
        <f t="shared" si="102"/>
        <v>39327</v>
      </c>
      <c r="AW122" s="3">
        <f t="shared" si="102"/>
        <v>39327</v>
      </c>
      <c r="AX122" s="3">
        <f t="shared" si="102"/>
        <v>0</v>
      </c>
      <c r="AY122" s="3">
        <f t="shared" si="102"/>
        <v>39327</v>
      </c>
      <c r="AZ122" s="3">
        <f t="shared" si="102"/>
        <v>0</v>
      </c>
      <c r="BA122" s="3"/>
      <c r="BB122" s="3">
        <f>ROUND(SUMIF(AA87:AA120,"=31892590",FQ87:FQ120),0)</f>
        <v>0</v>
      </c>
      <c r="BC122" s="3">
        <f>ROUND(SUMIF(AA87:AA120,"=31892590",FR87:FR120),0)</f>
        <v>0</v>
      </c>
      <c r="BD122" s="3">
        <f>ROUND(SUMIF(AA87:AA120,"=31892590",GL87:GL120),0)</f>
        <v>0</v>
      </c>
      <c r="BE122" s="3">
        <f>ROUND(SUMIF(AA87:AA120,"=31892590",GM87:GM120),0)</f>
        <v>51048</v>
      </c>
      <c r="BF122" s="3">
        <f>ROUND(SUMIF(AA87:AA120,"=31892590",GN87:GN120),0)</f>
        <v>51048</v>
      </c>
      <c r="BG122" s="3">
        <f>ROUND(SUMIF(AA87:AA120,"=31892590",GO87:GO120),0)</f>
        <v>0</v>
      </c>
      <c r="BH122" s="3">
        <f>ROUND(SUMIF(AA87:AA120,"=31892590",GP87:GP120),0)</f>
        <v>0</v>
      </c>
      <c r="BI122" s="3">
        <f>AC122-BB122</f>
        <v>39327</v>
      </c>
      <c r="BJ122" s="3">
        <f>AC122-BC122</f>
        <v>39327</v>
      </c>
      <c r="BK122" s="3">
        <f>BB122-BD122</f>
        <v>0</v>
      </c>
      <c r="BL122" s="3">
        <f>AC122-BB122-BC122+BD122</f>
        <v>39327</v>
      </c>
      <c r="BM122" s="3">
        <f>BC122-BD122</f>
        <v>0</v>
      </c>
      <c r="BN122" s="3"/>
      <c r="BO122" s="4">
        <f aca="true" t="shared" si="103" ref="BO122:BT122">ROUND(CB122,0)</f>
        <v>288698</v>
      </c>
      <c r="BP122" s="4">
        <f t="shared" si="103"/>
        <v>255240</v>
      </c>
      <c r="BQ122" s="4">
        <f t="shared" si="103"/>
        <v>8183</v>
      </c>
      <c r="BR122" s="4">
        <f t="shared" si="103"/>
        <v>890</v>
      </c>
      <c r="BS122" s="4">
        <f t="shared" si="103"/>
        <v>25275</v>
      </c>
      <c r="BT122" s="4">
        <f t="shared" si="103"/>
        <v>0</v>
      </c>
      <c r="BU122" s="4">
        <f>CH122</f>
        <v>461.8928</v>
      </c>
      <c r="BV122" s="4">
        <f>CI122</f>
        <v>11.9428</v>
      </c>
      <c r="BW122" s="4">
        <f>ROUND(CJ122,0)</f>
        <v>767</v>
      </c>
      <c r="BX122" s="4">
        <f>ROUND(CK122,0)</f>
        <v>26512</v>
      </c>
      <c r="BY122" s="4">
        <f>ROUND(CL122,0)</f>
        <v>16123</v>
      </c>
      <c r="BZ122" s="4"/>
      <c r="CA122" s="4"/>
      <c r="CB122" s="4">
        <f>ROUND(SUMIF(AA87:AA120,"=31892591",O87:O120),0)</f>
        <v>288698</v>
      </c>
      <c r="CC122" s="4">
        <f>ROUND(SUMIF(AA87:AA120,"=31892591",P87:P120),0)</f>
        <v>255240</v>
      </c>
      <c r="CD122" s="4">
        <f>ROUND(SUMIF(AA87:AA120,"=31892591",Q87:Q120),0)</f>
        <v>8183</v>
      </c>
      <c r="CE122" s="4">
        <f>ROUND(SUMIF(AA87:AA120,"=31892591",R87:R120),0)</f>
        <v>890</v>
      </c>
      <c r="CF122" s="4">
        <f>ROUND(SUMIF(AA87:AA120,"=31892591",S87:S120),0)</f>
        <v>25275</v>
      </c>
      <c r="CG122" s="4">
        <f>ROUND(SUMIF(AA87:AA120,"=31892591",T87:T120),0)</f>
        <v>0</v>
      </c>
      <c r="CH122" s="4">
        <f>SUMIF(AA87:AA120,"=31892591",U87:U120)</f>
        <v>461.8928</v>
      </c>
      <c r="CI122" s="4">
        <f>SUMIF(AA87:AA120,"=31892591",V87:V120)</f>
        <v>11.9428</v>
      </c>
      <c r="CJ122" s="4">
        <f>ROUND(SUMIF(AA87:AA120,"=31892591",W87:W120),0)</f>
        <v>767</v>
      </c>
      <c r="CK122" s="4">
        <f>ROUND(SUMIF(AA87:AA120,"=31892591",X87:X120),0)</f>
        <v>26512</v>
      </c>
      <c r="CL122" s="4">
        <f>ROUND(SUMIF(AA87:AA120,"=31892591",Y87:Y120),0)</f>
        <v>16123</v>
      </c>
      <c r="CM122" s="4"/>
      <c r="CN122" s="4"/>
      <c r="CO122" s="4">
        <f aca="true" t="shared" si="104" ref="CO122:CZ122">ROUND(DB122,0)</f>
        <v>0</v>
      </c>
      <c r="CP122" s="4">
        <f t="shared" si="104"/>
        <v>0</v>
      </c>
      <c r="CQ122" s="4">
        <f t="shared" si="104"/>
        <v>0</v>
      </c>
      <c r="CR122" s="4">
        <f t="shared" si="104"/>
        <v>331333</v>
      </c>
      <c r="CS122" s="4">
        <f t="shared" si="104"/>
        <v>331333</v>
      </c>
      <c r="CT122" s="4">
        <f t="shared" si="104"/>
        <v>0</v>
      </c>
      <c r="CU122" s="4">
        <f t="shared" si="104"/>
        <v>0</v>
      </c>
      <c r="CV122" s="4">
        <f t="shared" si="104"/>
        <v>255240</v>
      </c>
      <c r="CW122" s="4">
        <f t="shared" si="104"/>
        <v>255240</v>
      </c>
      <c r="CX122" s="4">
        <f t="shared" si="104"/>
        <v>0</v>
      </c>
      <c r="CY122" s="4">
        <f t="shared" si="104"/>
        <v>255240</v>
      </c>
      <c r="CZ122" s="4">
        <f t="shared" si="104"/>
        <v>0</v>
      </c>
      <c r="DA122" s="4"/>
      <c r="DB122" s="4">
        <f>ROUND(SUMIF(AA87:AA120,"=31892591",FQ87:FQ120),0)</f>
        <v>0</v>
      </c>
      <c r="DC122" s="4">
        <f>ROUND(SUMIF(AA87:AA120,"=31892591",FR87:FR120),0)</f>
        <v>0</v>
      </c>
      <c r="DD122" s="4">
        <f>ROUND(SUMIF(AA87:AA120,"=31892591",GL87:GL120),0)</f>
        <v>0</v>
      </c>
      <c r="DE122" s="4">
        <f>ROUND(SUMIF(AA87:AA120,"=31892591",GM87:GM120),0)</f>
        <v>331333</v>
      </c>
      <c r="DF122" s="4">
        <f>ROUND(SUMIF(AA87:AA120,"=31892591",GN87:GN120),0)</f>
        <v>331333</v>
      </c>
      <c r="DG122" s="4">
        <f>ROUND(SUMIF(AA87:AA120,"=31892591",GO87:GO120),0)</f>
        <v>0</v>
      </c>
      <c r="DH122" s="4">
        <f>ROUND(SUMIF(AA87:AA120,"=31892591",GP87:GP120),0)</f>
        <v>0</v>
      </c>
      <c r="DI122" s="4">
        <f>CC122-DB122</f>
        <v>255240</v>
      </c>
      <c r="DJ122" s="4">
        <f>CC122-DC122</f>
        <v>255240</v>
      </c>
      <c r="DK122" s="4">
        <f>DB122-DD122</f>
        <v>0</v>
      </c>
      <c r="DL122" s="4">
        <f>CC122-DB122-DC122+DD122</f>
        <v>255240</v>
      </c>
      <c r="DM122" s="4">
        <f>DC122-DD122</f>
        <v>0</v>
      </c>
      <c r="DN122" s="4">
        <v>0</v>
      </c>
    </row>
    <row r="124" spans="1:16" ht="12.75">
      <c r="A124" s="5">
        <v>50</v>
      </c>
      <c r="B124" s="5">
        <v>0</v>
      </c>
      <c r="C124" s="5">
        <v>0</v>
      </c>
      <c r="D124" s="5">
        <v>1</v>
      </c>
      <c r="E124" s="5">
        <v>201</v>
      </c>
      <c r="F124" s="5">
        <f>ROUND(Source!O122,O124)</f>
        <v>44481</v>
      </c>
      <c r="G124" s="5" t="s">
        <v>99</v>
      </c>
      <c r="H124" s="5" t="s">
        <v>100</v>
      </c>
      <c r="I124" s="5"/>
      <c r="J124" s="5"/>
      <c r="K124" s="5">
        <v>201</v>
      </c>
      <c r="L124" s="5">
        <v>1</v>
      </c>
      <c r="M124" s="5">
        <v>3</v>
      </c>
      <c r="N124" s="5" t="s">
        <v>3</v>
      </c>
      <c r="O124" s="5">
        <v>0</v>
      </c>
      <c r="P124" s="5">
        <f>ROUND(Source!BO122,O124)</f>
        <v>288698</v>
      </c>
    </row>
    <row r="125" spans="1:16" ht="12.75">
      <c r="A125" s="5">
        <v>50</v>
      </c>
      <c r="B125" s="5">
        <v>0</v>
      </c>
      <c r="C125" s="5">
        <v>0</v>
      </c>
      <c r="D125" s="5">
        <v>1</v>
      </c>
      <c r="E125" s="5">
        <v>202</v>
      </c>
      <c r="F125" s="5">
        <f>ROUND(Source!P122,O125)</f>
        <v>39327</v>
      </c>
      <c r="G125" s="5" t="s">
        <v>101</v>
      </c>
      <c r="H125" s="5" t="s">
        <v>102</v>
      </c>
      <c r="I125" s="5"/>
      <c r="J125" s="5"/>
      <c r="K125" s="5">
        <v>202</v>
      </c>
      <c r="L125" s="5">
        <v>2</v>
      </c>
      <c r="M125" s="5">
        <v>3</v>
      </c>
      <c r="N125" s="5" t="s">
        <v>3</v>
      </c>
      <c r="O125" s="5">
        <v>0</v>
      </c>
      <c r="P125" s="5">
        <f>ROUND(Source!BP122,O125)</f>
        <v>255240</v>
      </c>
    </row>
    <row r="126" spans="1:16" ht="12.75">
      <c r="A126" s="5">
        <v>50</v>
      </c>
      <c r="B126" s="5">
        <v>0</v>
      </c>
      <c r="C126" s="5">
        <v>0</v>
      </c>
      <c r="D126" s="5">
        <v>1</v>
      </c>
      <c r="E126" s="5">
        <v>222</v>
      </c>
      <c r="F126" s="5">
        <f>ROUND(Source!AO122,O126)</f>
        <v>0</v>
      </c>
      <c r="G126" s="5" t="s">
        <v>103</v>
      </c>
      <c r="H126" s="5" t="s">
        <v>104</v>
      </c>
      <c r="I126" s="5"/>
      <c r="J126" s="5"/>
      <c r="K126" s="5">
        <v>222</v>
      </c>
      <c r="L126" s="5">
        <v>3</v>
      </c>
      <c r="M126" s="5">
        <v>3</v>
      </c>
      <c r="N126" s="5" t="s">
        <v>3</v>
      </c>
      <c r="O126" s="5">
        <v>0</v>
      </c>
      <c r="P126" s="5">
        <f>ROUND(Source!CO122,O126)</f>
        <v>0</v>
      </c>
    </row>
    <row r="127" spans="1:16" ht="12.75">
      <c r="A127" s="5">
        <v>50</v>
      </c>
      <c r="B127" s="5">
        <v>0</v>
      </c>
      <c r="C127" s="5">
        <v>0</v>
      </c>
      <c r="D127" s="5">
        <v>1</v>
      </c>
      <c r="E127" s="5">
        <v>225</v>
      </c>
      <c r="F127" s="5">
        <f>ROUND(Source!AV122,O127)</f>
        <v>39327</v>
      </c>
      <c r="G127" s="5" t="s">
        <v>105</v>
      </c>
      <c r="H127" s="5" t="s">
        <v>106</v>
      </c>
      <c r="I127" s="5"/>
      <c r="J127" s="5"/>
      <c r="K127" s="5">
        <v>225</v>
      </c>
      <c r="L127" s="5">
        <v>4</v>
      </c>
      <c r="M127" s="5">
        <v>3</v>
      </c>
      <c r="N127" s="5" t="s">
        <v>3</v>
      </c>
      <c r="O127" s="5">
        <v>0</v>
      </c>
      <c r="P127" s="5">
        <f>ROUND(Source!CV122,O127)</f>
        <v>255240</v>
      </c>
    </row>
    <row r="128" spans="1:16" ht="12.75">
      <c r="A128" s="5">
        <v>50</v>
      </c>
      <c r="B128" s="5">
        <v>0</v>
      </c>
      <c r="C128" s="5">
        <v>0</v>
      </c>
      <c r="D128" s="5">
        <v>1</v>
      </c>
      <c r="E128" s="5">
        <v>226</v>
      </c>
      <c r="F128" s="5">
        <f>ROUND(Source!AW122,O128)</f>
        <v>39327</v>
      </c>
      <c r="G128" s="5" t="s">
        <v>107</v>
      </c>
      <c r="H128" s="5" t="s">
        <v>108</v>
      </c>
      <c r="I128" s="5"/>
      <c r="J128" s="5"/>
      <c r="K128" s="5">
        <v>226</v>
      </c>
      <c r="L128" s="5">
        <v>5</v>
      </c>
      <c r="M128" s="5">
        <v>3</v>
      </c>
      <c r="N128" s="5" t="s">
        <v>3</v>
      </c>
      <c r="O128" s="5">
        <v>0</v>
      </c>
      <c r="P128" s="5">
        <f>ROUND(Source!CW122,O128)</f>
        <v>255240</v>
      </c>
    </row>
    <row r="129" spans="1:16" ht="12.75">
      <c r="A129" s="5">
        <v>50</v>
      </c>
      <c r="B129" s="5">
        <v>0</v>
      </c>
      <c r="C129" s="5">
        <v>0</v>
      </c>
      <c r="D129" s="5">
        <v>1</v>
      </c>
      <c r="E129" s="5">
        <v>227</v>
      </c>
      <c r="F129" s="5">
        <f>ROUND(Source!AX122,O129)</f>
        <v>0</v>
      </c>
      <c r="G129" s="5" t="s">
        <v>109</v>
      </c>
      <c r="H129" s="5" t="s">
        <v>110</v>
      </c>
      <c r="I129" s="5"/>
      <c r="J129" s="5"/>
      <c r="K129" s="5">
        <v>227</v>
      </c>
      <c r="L129" s="5">
        <v>6</v>
      </c>
      <c r="M129" s="5">
        <v>3</v>
      </c>
      <c r="N129" s="5" t="s">
        <v>3</v>
      </c>
      <c r="O129" s="5">
        <v>0</v>
      </c>
      <c r="P129" s="5">
        <f>ROUND(Source!CX122,O129)</f>
        <v>0</v>
      </c>
    </row>
    <row r="130" spans="1:16" ht="12.75">
      <c r="A130" s="5">
        <v>50</v>
      </c>
      <c r="B130" s="5">
        <v>0</v>
      </c>
      <c r="C130" s="5">
        <v>0</v>
      </c>
      <c r="D130" s="5">
        <v>1</v>
      </c>
      <c r="E130" s="5">
        <v>228</v>
      </c>
      <c r="F130" s="5">
        <f>ROUND(Source!AY122,O130)</f>
        <v>39327</v>
      </c>
      <c r="G130" s="5" t="s">
        <v>111</v>
      </c>
      <c r="H130" s="5" t="s">
        <v>112</v>
      </c>
      <c r="I130" s="5"/>
      <c r="J130" s="5"/>
      <c r="K130" s="5">
        <v>228</v>
      </c>
      <c r="L130" s="5">
        <v>7</v>
      </c>
      <c r="M130" s="5">
        <v>3</v>
      </c>
      <c r="N130" s="5" t="s">
        <v>3</v>
      </c>
      <c r="O130" s="5">
        <v>0</v>
      </c>
      <c r="P130" s="5">
        <f>ROUND(Source!CY122,O130)</f>
        <v>255240</v>
      </c>
    </row>
    <row r="131" spans="1:16" ht="12.75">
      <c r="A131" s="5">
        <v>50</v>
      </c>
      <c r="B131" s="5">
        <v>0</v>
      </c>
      <c r="C131" s="5">
        <v>0</v>
      </c>
      <c r="D131" s="5">
        <v>1</v>
      </c>
      <c r="E131" s="5">
        <v>216</v>
      </c>
      <c r="F131" s="5">
        <f>ROUND(Source!AP122,O131)</f>
        <v>0</v>
      </c>
      <c r="G131" s="5" t="s">
        <v>113</v>
      </c>
      <c r="H131" s="5" t="s">
        <v>114</v>
      </c>
      <c r="I131" s="5"/>
      <c r="J131" s="5"/>
      <c r="K131" s="5">
        <v>216</v>
      </c>
      <c r="L131" s="5">
        <v>8</v>
      </c>
      <c r="M131" s="5">
        <v>3</v>
      </c>
      <c r="N131" s="5" t="s">
        <v>3</v>
      </c>
      <c r="O131" s="5">
        <v>0</v>
      </c>
      <c r="P131" s="5">
        <f>ROUND(Source!CP122,O131)</f>
        <v>0</v>
      </c>
    </row>
    <row r="132" spans="1:16" ht="12.75">
      <c r="A132" s="5">
        <v>50</v>
      </c>
      <c r="B132" s="5">
        <v>0</v>
      </c>
      <c r="C132" s="5">
        <v>0</v>
      </c>
      <c r="D132" s="5">
        <v>1</v>
      </c>
      <c r="E132" s="5">
        <v>223</v>
      </c>
      <c r="F132" s="5">
        <f>ROUND(Source!AQ122,O132)</f>
        <v>0</v>
      </c>
      <c r="G132" s="5" t="s">
        <v>115</v>
      </c>
      <c r="H132" s="5" t="s">
        <v>116</v>
      </c>
      <c r="I132" s="5"/>
      <c r="J132" s="5"/>
      <c r="K132" s="5">
        <v>223</v>
      </c>
      <c r="L132" s="5">
        <v>9</v>
      </c>
      <c r="M132" s="5">
        <v>3</v>
      </c>
      <c r="N132" s="5" t="s">
        <v>3</v>
      </c>
      <c r="O132" s="5">
        <v>0</v>
      </c>
      <c r="P132" s="5">
        <f>ROUND(Source!CQ122,O132)</f>
        <v>0</v>
      </c>
    </row>
    <row r="133" spans="1:16" ht="12.75">
      <c r="A133" s="5">
        <v>50</v>
      </c>
      <c r="B133" s="5">
        <v>0</v>
      </c>
      <c r="C133" s="5">
        <v>0</v>
      </c>
      <c r="D133" s="5">
        <v>1</v>
      </c>
      <c r="E133" s="5">
        <v>229</v>
      </c>
      <c r="F133" s="5">
        <f>ROUND(Source!AZ122,O133)</f>
        <v>0</v>
      </c>
      <c r="G133" s="5" t="s">
        <v>117</v>
      </c>
      <c r="H133" s="5" t="s">
        <v>118</v>
      </c>
      <c r="I133" s="5"/>
      <c r="J133" s="5"/>
      <c r="K133" s="5">
        <v>229</v>
      </c>
      <c r="L133" s="5">
        <v>10</v>
      </c>
      <c r="M133" s="5">
        <v>3</v>
      </c>
      <c r="N133" s="5" t="s">
        <v>3</v>
      </c>
      <c r="O133" s="5">
        <v>0</v>
      </c>
      <c r="P133" s="5">
        <f>ROUND(Source!CZ122,O133)</f>
        <v>0</v>
      </c>
    </row>
    <row r="134" spans="1:16" ht="12.75">
      <c r="A134" s="5">
        <v>50</v>
      </c>
      <c r="B134" s="5">
        <v>0</v>
      </c>
      <c r="C134" s="5">
        <v>0</v>
      </c>
      <c r="D134" s="5">
        <v>1</v>
      </c>
      <c r="E134" s="5">
        <v>203</v>
      </c>
      <c r="F134" s="5">
        <f>ROUND(Source!Q122,O134)</f>
        <v>1261</v>
      </c>
      <c r="G134" s="5" t="s">
        <v>119</v>
      </c>
      <c r="H134" s="5" t="s">
        <v>120</v>
      </c>
      <c r="I134" s="5"/>
      <c r="J134" s="5"/>
      <c r="K134" s="5">
        <v>203</v>
      </c>
      <c r="L134" s="5">
        <v>11</v>
      </c>
      <c r="M134" s="5">
        <v>3</v>
      </c>
      <c r="N134" s="5" t="s">
        <v>3</v>
      </c>
      <c r="O134" s="5">
        <v>0</v>
      </c>
      <c r="P134" s="5">
        <f>ROUND(Source!BQ122,O134)</f>
        <v>8183</v>
      </c>
    </row>
    <row r="135" spans="1:16" ht="12.75">
      <c r="A135" s="5">
        <v>50</v>
      </c>
      <c r="B135" s="5">
        <v>0</v>
      </c>
      <c r="C135" s="5">
        <v>0</v>
      </c>
      <c r="D135" s="5">
        <v>1</v>
      </c>
      <c r="E135" s="5">
        <v>204</v>
      </c>
      <c r="F135" s="5">
        <f>ROUND(Source!R122,O135)</f>
        <v>137</v>
      </c>
      <c r="G135" s="5" t="s">
        <v>121</v>
      </c>
      <c r="H135" s="5" t="s">
        <v>122</v>
      </c>
      <c r="I135" s="5"/>
      <c r="J135" s="5"/>
      <c r="K135" s="5">
        <v>204</v>
      </c>
      <c r="L135" s="5">
        <v>12</v>
      </c>
      <c r="M135" s="5">
        <v>3</v>
      </c>
      <c r="N135" s="5" t="s">
        <v>3</v>
      </c>
      <c r="O135" s="5">
        <v>0</v>
      </c>
      <c r="P135" s="5">
        <f>ROUND(Source!BR122,O135)</f>
        <v>890</v>
      </c>
    </row>
    <row r="136" spans="1:16" ht="12.75">
      <c r="A136" s="5">
        <v>50</v>
      </c>
      <c r="B136" s="5">
        <v>0</v>
      </c>
      <c r="C136" s="5">
        <v>0</v>
      </c>
      <c r="D136" s="5">
        <v>1</v>
      </c>
      <c r="E136" s="5">
        <v>205</v>
      </c>
      <c r="F136" s="5">
        <f>ROUND(Source!S122,O136)</f>
        <v>3893</v>
      </c>
      <c r="G136" s="5" t="s">
        <v>123</v>
      </c>
      <c r="H136" s="5" t="s">
        <v>124</v>
      </c>
      <c r="I136" s="5"/>
      <c r="J136" s="5"/>
      <c r="K136" s="5">
        <v>205</v>
      </c>
      <c r="L136" s="5">
        <v>13</v>
      </c>
      <c r="M136" s="5">
        <v>3</v>
      </c>
      <c r="N136" s="5" t="s">
        <v>3</v>
      </c>
      <c r="O136" s="5">
        <v>0</v>
      </c>
      <c r="P136" s="5">
        <f>ROUND(Source!BS122,O136)</f>
        <v>25275</v>
      </c>
    </row>
    <row r="137" spans="1:16" ht="12.75">
      <c r="A137" s="5">
        <v>50</v>
      </c>
      <c r="B137" s="5">
        <v>0</v>
      </c>
      <c r="C137" s="5">
        <v>0</v>
      </c>
      <c r="D137" s="5">
        <v>1</v>
      </c>
      <c r="E137" s="5">
        <v>214</v>
      </c>
      <c r="F137" s="5">
        <f>ROUND(Source!AS122,O137)</f>
        <v>51048</v>
      </c>
      <c r="G137" s="5" t="s">
        <v>125</v>
      </c>
      <c r="H137" s="5" t="s">
        <v>126</v>
      </c>
      <c r="I137" s="5"/>
      <c r="J137" s="5"/>
      <c r="K137" s="5">
        <v>214</v>
      </c>
      <c r="L137" s="5">
        <v>14</v>
      </c>
      <c r="M137" s="5">
        <v>3</v>
      </c>
      <c r="N137" s="5" t="s">
        <v>3</v>
      </c>
      <c r="O137" s="5">
        <v>0</v>
      </c>
      <c r="P137" s="5">
        <f>ROUND(Source!CS122,O137)</f>
        <v>331333</v>
      </c>
    </row>
    <row r="138" spans="1:16" ht="12.75">
      <c r="A138" s="5">
        <v>50</v>
      </c>
      <c r="B138" s="5">
        <v>0</v>
      </c>
      <c r="C138" s="5">
        <v>0</v>
      </c>
      <c r="D138" s="5">
        <v>1</v>
      </c>
      <c r="E138" s="5">
        <v>215</v>
      </c>
      <c r="F138" s="5">
        <f>ROUND(Source!AT122,O138)</f>
        <v>0</v>
      </c>
      <c r="G138" s="5" t="s">
        <v>127</v>
      </c>
      <c r="H138" s="5" t="s">
        <v>128</v>
      </c>
      <c r="I138" s="5"/>
      <c r="J138" s="5"/>
      <c r="K138" s="5">
        <v>215</v>
      </c>
      <c r="L138" s="5">
        <v>15</v>
      </c>
      <c r="M138" s="5">
        <v>3</v>
      </c>
      <c r="N138" s="5" t="s">
        <v>3</v>
      </c>
      <c r="O138" s="5">
        <v>0</v>
      </c>
      <c r="P138" s="5">
        <f>ROUND(Source!CT122,O138)</f>
        <v>0</v>
      </c>
    </row>
    <row r="139" spans="1:16" ht="12.75">
      <c r="A139" s="5">
        <v>50</v>
      </c>
      <c r="B139" s="5">
        <v>0</v>
      </c>
      <c r="C139" s="5">
        <v>0</v>
      </c>
      <c r="D139" s="5">
        <v>1</v>
      </c>
      <c r="E139" s="5">
        <v>217</v>
      </c>
      <c r="F139" s="5">
        <f>ROUND(Source!AU122,O139)</f>
        <v>0</v>
      </c>
      <c r="G139" s="5" t="s">
        <v>129</v>
      </c>
      <c r="H139" s="5" t="s">
        <v>130</v>
      </c>
      <c r="I139" s="5"/>
      <c r="J139" s="5"/>
      <c r="K139" s="5">
        <v>217</v>
      </c>
      <c r="L139" s="5">
        <v>16</v>
      </c>
      <c r="M139" s="5">
        <v>3</v>
      </c>
      <c r="N139" s="5" t="s">
        <v>3</v>
      </c>
      <c r="O139" s="5">
        <v>0</v>
      </c>
      <c r="P139" s="5">
        <f>ROUND(Source!CU122,O139)</f>
        <v>0</v>
      </c>
    </row>
    <row r="140" spans="1:16" ht="12.75">
      <c r="A140" s="5">
        <v>50</v>
      </c>
      <c r="B140" s="5">
        <v>0</v>
      </c>
      <c r="C140" s="5">
        <v>0</v>
      </c>
      <c r="D140" s="5">
        <v>1</v>
      </c>
      <c r="E140" s="5">
        <v>206</v>
      </c>
      <c r="F140" s="5">
        <f>ROUND(Source!T122,O140)</f>
        <v>0</v>
      </c>
      <c r="G140" s="5" t="s">
        <v>131</v>
      </c>
      <c r="H140" s="5" t="s">
        <v>132</v>
      </c>
      <c r="I140" s="5"/>
      <c r="J140" s="5"/>
      <c r="K140" s="5">
        <v>206</v>
      </c>
      <c r="L140" s="5">
        <v>17</v>
      </c>
      <c r="M140" s="5">
        <v>3</v>
      </c>
      <c r="N140" s="5" t="s">
        <v>3</v>
      </c>
      <c r="O140" s="5">
        <v>0</v>
      </c>
      <c r="P140" s="5">
        <f>ROUND(Source!BT122,O140)</f>
        <v>0</v>
      </c>
    </row>
    <row r="141" spans="1:16" ht="12.75">
      <c r="A141" s="5">
        <v>50</v>
      </c>
      <c r="B141" s="5">
        <v>0</v>
      </c>
      <c r="C141" s="5">
        <v>0</v>
      </c>
      <c r="D141" s="5">
        <v>1</v>
      </c>
      <c r="E141" s="5">
        <v>207</v>
      </c>
      <c r="F141" s="5">
        <f>Source!U122</f>
        <v>461.8928</v>
      </c>
      <c r="G141" s="5" t="s">
        <v>133</v>
      </c>
      <c r="H141" s="5" t="s">
        <v>134</v>
      </c>
      <c r="I141" s="5"/>
      <c r="J141" s="5"/>
      <c r="K141" s="5">
        <v>207</v>
      </c>
      <c r="L141" s="5">
        <v>18</v>
      </c>
      <c r="M141" s="5">
        <v>3</v>
      </c>
      <c r="N141" s="5" t="s">
        <v>3</v>
      </c>
      <c r="O141" s="5">
        <v>-1</v>
      </c>
      <c r="P141" s="5">
        <f>Source!BU122</f>
        <v>461.8928</v>
      </c>
    </row>
    <row r="142" spans="1:16" ht="12.75">
      <c r="A142" s="5">
        <v>50</v>
      </c>
      <c r="B142" s="5">
        <v>0</v>
      </c>
      <c r="C142" s="5">
        <v>0</v>
      </c>
      <c r="D142" s="5">
        <v>1</v>
      </c>
      <c r="E142" s="5">
        <v>208</v>
      </c>
      <c r="F142" s="5">
        <f>Source!V122</f>
        <v>11.9428</v>
      </c>
      <c r="G142" s="5" t="s">
        <v>135</v>
      </c>
      <c r="H142" s="5" t="s">
        <v>136</v>
      </c>
      <c r="I142" s="5"/>
      <c r="J142" s="5"/>
      <c r="K142" s="5">
        <v>208</v>
      </c>
      <c r="L142" s="5">
        <v>19</v>
      </c>
      <c r="M142" s="5">
        <v>3</v>
      </c>
      <c r="N142" s="5" t="s">
        <v>3</v>
      </c>
      <c r="O142" s="5">
        <v>-1</v>
      </c>
      <c r="P142" s="5">
        <f>Source!BV122</f>
        <v>11.9428</v>
      </c>
    </row>
    <row r="143" spans="1:16" ht="12.75">
      <c r="A143" s="5">
        <v>50</v>
      </c>
      <c r="B143" s="5">
        <v>0</v>
      </c>
      <c r="C143" s="5">
        <v>0</v>
      </c>
      <c r="D143" s="5">
        <v>1</v>
      </c>
      <c r="E143" s="5">
        <v>209</v>
      </c>
      <c r="F143" s="5">
        <f>ROUND(Source!W122,O143)</f>
        <v>767</v>
      </c>
      <c r="G143" s="5" t="s">
        <v>137</v>
      </c>
      <c r="H143" s="5" t="s">
        <v>138</v>
      </c>
      <c r="I143" s="5"/>
      <c r="J143" s="5"/>
      <c r="K143" s="5">
        <v>209</v>
      </c>
      <c r="L143" s="5">
        <v>20</v>
      </c>
      <c r="M143" s="5">
        <v>3</v>
      </c>
      <c r="N143" s="5" t="s">
        <v>3</v>
      </c>
      <c r="O143" s="5">
        <v>0</v>
      </c>
      <c r="P143" s="5">
        <f>ROUND(Source!BW122,O143)</f>
        <v>767</v>
      </c>
    </row>
    <row r="144" spans="1:16" ht="12.75">
      <c r="A144" s="5">
        <v>50</v>
      </c>
      <c r="B144" s="5">
        <v>0</v>
      </c>
      <c r="C144" s="5">
        <v>0</v>
      </c>
      <c r="D144" s="5">
        <v>1</v>
      </c>
      <c r="E144" s="5">
        <v>210</v>
      </c>
      <c r="F144" s="5">
        <f>ROUND(Source!X122,O144)</f>
        <v>4083</v>
      </c>
      <c r="G144" s="5" t="s">
        <v>139</v>
      </c>
      <c r="H144" s="5" t="s">
        <v>140</v>
      </c>
      <c r="I144" s="5"/>
      <c r="J144" s="5"/>
      <c r="K144" s="5">
        <v>210</v>
      </c>
      <c r="L144" s="5">
        <v>21</v>
      </c>
      <c r="M144" s="5">
        <v>3</v>
      </c>
      <c r="N144" s="5" t="s">
        <v>3</v>
      </c>
      <c r="O144" s="5">
        <v>0</v>
      </c>
      <c r="P144" s="5">
        <f>ROUND(Source!BX122,O144)</f>
        <v>26512</v>
      </c>
    </row>
    <row r="145" spans="1:16" ht="12.75">
      <c r="A145" s="5">
        <v>50</v>
      </c>
      <c r="B145" s="5">
        <v>0</v>
      </c>
      <c r="C145" s="5">
        <v>0</v>
      </c>
      <c r="D145" s="5">
        <v>1</v>
      </c>
      <c r="E145" s="5">
        <v>211</v>
      </c>
      <c r="F145" s="5">
        <f>ROUND(Source!Y122,O145)</f>
        <v>2484</v>
      </c>
      <c r="G145" s="5" t="s">
        <v>141</v>
      </c>
      <c r="H145" s="5" t="s">
        <v>142</v>
      </c>
      <c r="I145" s="5"/>
      <c r="J145" s="5"/>
      <c r="K145" s="5">
        <v>211</v>
      </c>
      <c r="L145" s="5">
        <v>22</v>
      </c>
      <c r="M145" s="5">
        <v>3</v>
      </c>
      <c r="N145" s="5" t="s">
        <v>3</v>
      </c>
      <c r="O145" s="5">
        <v>0</v>
      </c>
      <c r="P145" s="5">
        <f>ROUND(Source!BY122,O145)</f>
        <v>16123</v>
      </c>
    </row>
    <row r="146" spans="1:16" ht="12.75">
      <c r="A146" s="5">
        <v>50</v>
      </c>
      <c r="B146" s="5">
        <v>0</v>
      </c>
      <c r="C146" s="5">
        <v>0</v>
      </c>
      <c r="D146" s="5">
        <v>1</v>
      </c>
      <c r="E146" s="5">
        <v>224</v>
      </c>
      <c r="F146" s="5">
        <f>ROUND(Source!AR122,O146)</f>
        <v>51048</v>
      </c>
      <c r="G146" s="5" t="s">
        <v>143</v>
      </c>
      <c r="H146" s="5" t="s">
        <v>144</v>
      </c>
      <c r="I146" s="5"/>
      <c r="J146" s="5"/>
      <c r="K146" s="5">
        <v>224</v>
      </c>
      <c r="L146" s="5">
        <v>23</v>
      </c>
      <c r="M146" s="5">
        <v>3</v>
      </c>
      <c r="N146" s="5" t="s">
        <v>3</v>
      </c>
      <c r="O146" s="5">
        <v>0</v>
      </c>
      <c r="P146" s="5">
        <f>ROUND(Source!CR122,O146)</f>
        <v>331333</v>
      </c>
    </row>
    <row r="148" spans="1:88" ht="12.75">
      <c r="A148" s="1">
        <v>4</v>
      </c>
      <c r="B148" s="1">
        <v>1</v>
      </c>
      <c r="C148" s="1"/>
      <c r="D148" s="1">
        <f>ROW(A181)</f>
        <v>181</v>
      </c>
      <c r="E148" s="1"/>
      <c r="F148" s="1" t="s">
        <v>14</v>
      </c>
      <c r="G148" s="1" t="str">
        <f>'1.Смета.и.Акт'!C150</f>
        <v>Уличное освещение</v>
      </c>
      <c r="H148" s="1" t="s">
        <v>3</v>
      </c>
      <c r="I148" s="1">
        <v>0</v>
      </c>
      <c r="J148" s="1"/>
      <c r="K148" s="1"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 t="s">
        <v>3</v>
      </c>
      <c r="V148" s="1">
        <v>0</v>
      </c>
      <c r="W148" s="1"/>
      <c r="X148" s="1"/>
      <c r="Y148" s="1"/>
      <c r="Z148" s="1"/>
      <c r="AA148" s="1"/>
      <c r="AB148" s="1" t="s">
        <v>3</v>
      </c>
      <c r="AC148" s="1" t="s">
        <v>3</v>
      </c>
      <c r="AD148" s="1" t="s">
        <v>3</v>
      </c>
      <c r="AE148" s="1" t="s">
        <v>3</v>
      </c>
      <c r="AF148" s="1" t="s">
        <v>3</v>
      </c>
      <c r="AG148" s="1" t="s">
        <v>3</v>
      </c>
      <c r="AH148" s="1"/>
      <c r="AI148" s="1"/>
      <c r="AJ148" s="1"/>
      <c r="AK148" s="1"/>
      <c r="AL148" s="1"/>
      <c r="AM148" s="1"/>
      <c r="AN148" s="1"/>
      <c r="AO148" s="1"/>
      <c r="AP148" s="1" t="s">
        <v>3</v>
      </c>
      <c r="AQ148" s="1" t="s">
        <v>3</v>
      </c>
      <c r="AR148" s="1" t="s">
        <v>3</v>
      </c>
      <c r="AS148" s="1"/>
      <c r="AT148" s="1"/>
      <c r="AU148" s="1"/>
      <c r="AV148" s="1"/>
      <c r="AW148" s="1"/>
      <c r="AX148" s="1"/>
      <c r="AY148" s="1"/>
      <c r="AZ148" s="1" t="s">
        <v>3</v>
      </c>
      <c r="BA148" s="1"/>
      <c r="BB148" s="1" t="s">
        <v>3</v>
      </c>
      <c r="BC148" s="1" t="s">
        <v>3</v>
      </c>
      <c r="BD148" s="1" t="s">
        <v>3</v>
      </c>
      <c r="BE148" s="1" t="s">
        <v>3</v>
      </c>
      <c r="BF148" s="1" t="s">
        <v>3</v>
      </c>
      <c r="BG148" s="1" t="s">
        <v>3</v>
      </c>
      <c r="BH148" s="1" t="s">
        <v>3</v>
      </c>
      <c r="BI148" s="1" t="s">
        <v>3</v>
      </c>
      <c r="BJ148" s="1" t="s">
        <v>3</v>
      </c>
      <c r="BK148" s="1" t="s">
        <v>3</v>
      </c>
      <c r="BL148" s="1" t="s">
        <v>3</v>
      </c>
      <c r="BM148" s="1" t="s">
        <v>3</v>
      </c>
      <c r="BN148" s="1" t="s">
        <v>3</v>
      </c>
      <c r="BO148" s="1" t="s">
        <v>3</v>
      </c>
      <c r="BP148" s="1" t="s">
        <v>3</v>
      </c>
      <c r="BQ148" s="1"/>
      <c r="BR148" s="1"/>
      <c r="BS148" s="1"/>
      <c r="BT148" s="1"/>
      <c r="BU148" s="1"/>
      <c r="BV148" s="1"/>
      <c r="BW148" s="1"/>
      <c r="BX148" s="1">
        <v>0</v>
      </c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>
        <v>0</v>
      </c>
    </row>
    <row r="150" spans="1:118" ht="12.75">
      <c r="A150" s="3">
        <v>52</v>
      </c>
      <c r="B150" s="3">
        <f aca="true" t="shared" si="105" ref="B150:G150">B181</f>
        <v>1</v>
      </c>
      <c r="C150" s="3">
        <f t="shared" si="105"/>
        <v>4</v>
      </c>
      <c r="D150" s="3">
        <f t="shared" si="105"/>
        <v>148</v>
      </c>
      <c r="E150" s="3">
        <f t="shared" si="105"/>
        <v>0</v>
      </c>
      <c r="F150" s="3" t="str">
        <f t="shared" si="105"/>
        <v>Новый раздел</v>
      </c>
      <c r="G150" s="3" t="str">
        <f t="shared" si="105"/>
        <v>Уличное освещение</v>
      </c>
      <c r="H150" s="3"/>
      <c r="I150" s="3"/>
      <c r="J150" s="3"/>
      <c r="K150" s="3"/>
      <c r="L150" s="3"/>
      <c r="M150" s="3"/>
      <c r="N150" s="3"/>
      <c r="O150" s="3">
        <f aca="true" t="shared" si="106" ref="O150:AT150">O181</f>
        <v>4450</v>
      </c>
      <c r="P150" s="3">
        <f t="shared" si="106"/>
        <v>3666</v>
      </c>
      <c r="Q150" s="3">
        <f t="shared" si="106"/>
        <v>442</v>
      </c>
      <c r="R150" s="3">
        <f t="shared" si="106"/>
        <v>38</v>
      </c>
      <c r="S150" s="3">
        <f t="shared" si="106"/>
        <v>342</v>
      </c>
      <c r="T150" s="3">
        <f t="shared" si="106"/>
        <v>0</v>
      </c>
      <c r="U150" s="3">
        <f t="shared" si="106"/>
        <v>35.2004</v>
      </c>
      <c r="V150" s="3">
        <f t="shared" si="106"/>
        <v>2.7923999999999998</v>
      </c>
      <c r="W150" s="3">
        <f t="shared" si="106"/>
        <v>3</v>
      </c>
      <c r="X150" s="3">
        <f t="shared" si="106"/>
        <v>361</v>
      </c>
      <c r="Y150" s="3">
        <f t="shared" si="106"/>
        <v>246</v>
      </c>
      <c r="Z150" s="3">
        <f t="shared" si="106"/>
        <v>0</v>
      </c>
      <c r="AA150" s="3">
        <f t="shared" si="106"/>
        <v>0</v>
      </c>
      <c r="AB150" s="3">
        <f t="shared" si="106"/>
        <v>4450</v>
      </c>
      <c r="AC150" s="3">
        <f t="shared" si="106"/>
        <v>3666</v>
      </c>
      <c r="AD150" s="3">
        <f t="shared" si="106"/>
        <v>442</v>
      </c>
      <c r="AE150" s="3">
        <f t="shared" si="106"/>
        <v>38</v>
      </c>
      <c r="AF150" s="3">
        <f t="shared" si="106"/>
        <v>342</v>
      </c>
      <c r="AG150" s="3">
        <f t="shared" si="106"/>
        <v>0</v>
      </c>
      <c r="AH150" s="3">
        <f t="shared" si="106"/>
        <v>35.2004</v>
      </c>
      <c r="AI150" s="3">
        <f t="shared" si="106"/>
        <v>2.7923999999999998</v>
      </c>
      <c r="AJ150" s="3">
        <f t="shared" si="106"/>
        <v>3</v>
      </c>
      <c r="AK150" s="3">
        <f t="shared" si="106"/>
        <v>361</v>
      </c>
      <c r="AL150" s="3">
        <f t="shared" si="106"/>
        <v>246</v>
      </c>
      <c r="AM150" s="3">
        <f t="shared" si="106"/>
        <v>0</v>
      </c>
      <c r="AN150" s="3">
        <f t="shared" si="106"/>
        <v>0</v>
      </c>
      <c r="AO150" s="3">
        <f t="shared" si="106"/>
        <v>0</v>
      </c>
      <c r="AP150" s="3">
        <f t="shared" si="106"/>
        <v>0</v>
      </c>
      <c r="AQ150" s="3">
        <f t="shared" si="106"/>
        <v>0</v>
      </c>
      <c r="AR150" s="3">
        <f t="shared" si="106"/>
        <v>5057</v>
      </c>
      <c r="AS150" s="3">
        <f t="shared" si="106"/>
        <v>1917</v>
      </c>
      <c r="AT150" s="3">
        <f t="shared" si="106"/>
        <v>3140</v>
      </c>
      <c r="AU150" s="3">
        <f aca="true" t="shared" si="107" ref="AU150:BZ150">AU181</f>
        <v>0</v>
      </c>
      <c r="AV150" s="3">
        <f t="shared" si="107"/>
        <v>3666</v>
      </c>
      <c r="AW150" s="3">
        <f t="shared" si="107"/>
        <v>3666</v>
      </c>
      <c r="AX150" s="3">
        <f t="shared" si="107"/>
        <v>0</v>
      </c>
      <c r="AY150" s="3">
        <f t="shared" si="107"/>
        <v>3666</v>
      </c>
      <c r="AZ150" s="3">
        <f t="shared" si="107"/>
        <v>0</v>
      </c>
      <c r="BA150" s="3">
        <f t="shared" si="107"/>
        <v>0</v>
      </c>
      <c r="BB150" s="3">
        <f t="shared" si="107"/>
        <v>0</v>
      </c>
      <c r="BC150" s="3">
        <f t="shared" si="107"/>
        <v>0</v>
      </c>
      <c r="BD150" s="3">
        <f t="shared" si="107"/>
        <v>0</v>
      </c>
      <c r="BE150" s="3">
        <f t="shared" si="107"/>
        <v>5057</v>
      </c>
      <c r="BF150" s="3">
        <f t="shared" si="107"/>
        <v>1917</v>
      </c>
      <c r="BG150" s="3">
        <f t="shared" si="107"/>
        <v>3140</v>
      </c>
      <c r="BH150" s="3">
        <f t="shared" si="107"/>
        <v>0</v>
      </c>
      <c r="BI150" s="3">
        <f t="shared" si="107"/>
        <v>3666</v>
      </c>
      <c r="BJ150" s="3">
        <f t="shared" si="107"/>
        <v>3666</v>
      </c>
      <c r="BK150" s="3">
        <f t="shared" si="107"/>
        <v>0</v>
      </c>
      <c r="BL150" s="3">
        <f t="shared" si="107"/>
        <v>3666</v>
      </c>
      <c r="BM150" s="3">
        <f t="shared" si="107"/>
        <v>0</v>
      </c>
      <c r="BN150" s="3">
        <f t="shared" si="107"/>
        <v>0</v>
      </c>
      <c r="BO150" s="4">
        <f t="shared" si="107"/>
        <v>28759</v>
      </c>
      <c r="BP150" s="4">
        <f t="shared" si="107"/>
        <v>23681</v>
      </c>
      <c r="BQ150" s="4">
        <f t="shared" si="107"/>
        <v>2866</v>
      </c>
      <c r="BR150" s="4">
        <f t="shared" si="107"/>
        <v>247</v>
      </c>
      <c r="BS150" s="4">
        <f t="shared" si="107"/>
        <v>2212</v>
      </c>
      <c r="BT150" s="4">
        <f t="shared" si="107"/>
        <v>0</v>
      </c>
      <c r="BU150" s="4">
        <f t="shared" si="107"/>
        <v>35.2004</v>
      </c>
      <c r="BV150" s="4">
        <f t="shared" si="107"/>
        <v>2.7923999999999998</v>
      </c>
      <c r="BW150" s="4">
        <f t="shared" si="107"/>
        <v>3</v>
      </c>
      <c r="BX150" s="4">
        <f t="shared" si="107"/>
        <v>2333</v>
      </c>
      <c r="BY150" s="4">
        <f t="shared" si="107"/>
        <v>1597</v>
      </c>
      <c r="BZ150" s="4">
        <f t="shared" si="107"/>
        <v>0</v>
      </c>
      <c r="CA150" s="4">
        <f aca="true" t="shared" si="108" ref="CA150:DF150">CA181</f>
        <v>0</v>
      </c>
      <c r="CB150" s="4">
        <f t="shared" si="108"/>
        <v>28759</v>
      </c>
      <c r="CC150" s="4">
        <f t="shared" si="108"/>
        <v>23681</v>
      </c>
      <c r="CD150" s="4">
        <f t="shared" si="108"/>
        <v>2866</v>
      </c>
      <c r="CE150" s="4">
        <f t="shared" si="108"/>
        <v>247</v>
      </c>
      <c r="CF150" s="4">
        <f t="shared" si="108"/>
        <v>2212</v>
      </c>
      <c r="CG150" s="4">
        <f t="shared" si="108"/>
        <v>0</v>
      </c>
      <c r="CH150" s="4">
        <f t="shared" si="108"/>
        <v>35.2004</v>
      </c>
      <c r="CI150" s="4">
        <f t="shared" si="108"/>
        <v>2.7923999999999998</v>
      </c>
      <c r="CJ150" s="4">
        <f t="shared" si="108"/>
        <v>3</v>
      </c>
      <c r="CK150" s="4">
        <f t="shared" si="108"/>
        <v>2333</v>
      </c>
      <c r="CL150" s="4">
        <f t="shared" si="108"/>
        <v>1597</v>
      </c>
      <c r="CM150" s="4">
        <f t="shared" si="108"/>
        <v>0</v>
      </c>
      <c r="CN150" s="4">
        <f t="shared" si="108"/>
        <v>0</v>
      </c>
      <c r="CO150" s="4">
        <f t="shared" si="108"/>
        <v>0</v>
      </c>
      <c r="CP150" s="4">
        <f t="shared" si="108"/>
        <v>0</v>
      </c>
      <c r="CQ150" s="4">
        <f t="shared" si="108"/>
        <v>0</v>
      </c>
      <c r="CR150" s="4">
        <f t="shared" si="108"/>
        <v>32689</v>
      </c>
      <c r="CS150" s="4">
        <f t="shared" si="108"/>
        <v>12331</v>
      </c>
      <c r="CT150" s="4">
        <f t="shared" si="108"/>
        <v>20358</v>
      </c>
      <c r="CU150" s="4">
        <f t="shared" si="108"/>
        <v>0</v>
      </c>
      <c r="CV150" s="4">
        <f t="shared" si="108"/>
        <v>23681</v>
      </c>
      <c r="CW150" s="4">
        <f t="shared" si="108"/>
        <v>23681</v>
      </c>
      <c r="CX150" s="4">
        <f t="shared" si="108"/>
        <v>0</v>
      </c>
      <c r="CY150" s="4">
        <f t="shared" si="108"/>
        <v>23681</v>
      </c>
      <c r="CZ150" s="4">
        <f t="shared" si="108"/>
        <v>0</v>
      </c>
      <c r="DA150" s="4">
        <f t="shared" si="108"/>
        <v>0</v>
      </c>
      <c r="DB150" s="4">
        <f t="shared" si="108"/>
        <v>0</v>
      </c>
      <c r="DC150" s="4">
        <f t="shared" si="108"/>
        <v>0</v>
      </c>
      <c r="DD150" s="4">
        <f t="shared" si="108"/>
        <v>0</v>
      </c>
      <c r="DE150" s="4">
        <f t="shared" si="108"/>
        <v>32689</v>
      </c>
      <c r="DF150" s="4">
        <f t="shared" si="108"/>
        <v>12331</v>
      </c>
      <c r="DG150" s="4">
        <f aca="true" t="shared" si="109" ref="DG150:DN150">DG181</f>
        <v>20358</v>
      </c>
      <c r="DH150" s="4">
        <f t="shared" si="109"/>
        <v>0</v>
      </c>
      <c r="DI150" s="4">
        <f t="shared" si="109"/>
        <v>23681</v>
      </c>
      <c r="DJ150" s="4">
        <f t="shared" si="109"/>
        <v>23681</v>
      </c>
      <c r="DK150" s="4">
        <f t="shared" si="109"/>
        <v>0</v>
      </c>
      <c r="DL150" s="4">
        <f t="shared" si="109"/>
        <v>23681</v>
      </c>
      <c r="DM150" s="4">
        <f t="shared" si="109"/>
        <v>0</v>
      </c>
      <c r="DN150" s="4">
        <f t="shared" si="109"/>
        <v>0</v>
      </c>
    </row>
    <row r="152" spans="1:255" ht="12.75">
      <c r="A152" s="2">
        <v>17</v>
      </c>
      <c r="B152" s="2">
        <v>1</v>
      </c>
      <c r="C152" s="2">
        <f>ROW(SmtRes!A205)</f>
        <v>205</v>
      </c>
      <c r="D152" s="2">
        <f>ROW(EtalonRes!A195)</f>
        <v>195</v>
      </c>
      <c r="E152" s="2" t="s">
        <v>193</v>
      </c>
      <c r="F152" s="2" t="s">
        <v>194</v>
      </c>
      <c r="G152" s="2" t="s">
        <v>195</v>
      </c>
      <c r="H152" s="2" t="s">
        <v>196</v>
      </c>
      <c r="I152" s="2">
        <f>'1.Смета.и.Акт'!E152</f>
        <v>0.04</v>
      </c>
      <c r="J152" s="2">
        <v>0</v>
      </c>
      <c r="K152" s="2"/>
      <c r="L152" s="2"/>
      <c r="M152" s="2"/>
      <c r="N152" s="2"/>
      <c r="O152" s="2">
        <f aca="true" t="shared" si="110" ref="O152:O179">ROUND(CP152,0)</f>
        <v>2</v>
      </c>
      <c r="P152" s="2">
        <f aca="true" t="shared" si="111" ref="P152:P179">ROUND(CQ152*I152,0)</f>
        <v>0</v>
      </c>
      <c r="Q152" s="2">
        <f aca="true" t="shared" si="112" ref="Q152:Q179">ROUND(CR152*I152,0)</f>
        <v>0</v>
      </c>
      <c r="R152" s="2">
        <f aca="true" t="shared" si="113" ref="R152:R179">ROUND(CS152*I152,0)</f>
        <v>0</v>
      </c>
      <c r="S152" s="2">
        <f aca="true" t="shared" si="114" ref="S152:S179">ROUND(CT152*I152,0)</f>
        <v>2</v>
      </c>
      <c r="T152" s="2">
        <f aca="true" t="shared" si="115" ref="T152:T179">ROUND(CU152*I152,0)</f>
        <v>0</v>
      </c>
      <c r="U152" s="2">
        <f aca="true" t="shared" si="116" ref="U152:U179">CV152*I152</f>
        <v>0.2528</v>
      </c>
      <c r="V152" s="2">
        <f aca="true" t="shared" si="117" ref="V152:V179">CW152*I152</f>
        <v>0.0012</v>
      </c>
      <c r="W152" s="2">
        <f aca="true" t="shared" si="118" ref="W152:W179">ROUND(CX152*I152,0)</f>
        <v>0</v>
      </c>
      <c r="X152" s="2">
        <f aca="true" t="shared" si="119" ref="X152:X179">ROUND(CY152,0)</f>
        <v>2</v>
      </c>
      <c r="Y152" s="2">
        <f aca="true" t="shared" si="120" ref="Y152:Y179">ROUND(CZ152,0)</f>
        <v>1</v>
      </c>
      <c r="Z152" s="2"/>
      <c r="AA152" s="2">
        <v>31892590</v>
      </c>
      <c r="AB152" s="2">
        <f>'1.Смета.и.Акт'!F152</f>
        <v>50.68</v>
      </c>
      <c r="AC152" s="2">
        <f aca="true" t="shared" si="121" ref="AC152:AC179">ROUND((ES152),2)</f>
        <v>0</v>
      </c>
      <c r="AD152" s="2">
        <f>'1.Смета.и.Акт'!H152</f>
        <v>0.94</v>
      </c>
      <c r="AE152" s="2">
        <f>'1.Смета.и.Акт'!I152</f>
        <v>0.41</v>
      </c>
      <c r="AF152" s="2">
        <f>'1.Смета.и.Акт'!G152</f>
        <v>49.74</v>
      </c>
      <c r="AG152" s="2">
        <f aca="true" t="shared" si="122" ref="AG152:AG179">ROUND((AP152),2)</f>
        <v>0</v>
      </c>
      <c r="AH152" s="2">
        <f aca="true" t="shared" si="123" ref="AH152:AH179">(EW152)</f>
        <v>6.32</v>
      </c>
      <c r="AI152" s="2">
        <f aca="true" t="shared" si="124" ref="AI152:AI179">(EX152)</f>
        <v>0.03</v>
      </c>
      <c r="AJ152" s="2">
        <f aca="true" t="shared" si="125" ref="AJ152:AJ179">ROUND((AS152),2)</f>
        <v>0</v>
      </c>
      <c r="AK152" s="2">
        <v>50.68</v>
      </c>
      <c r="AL152" s="2">
        <v>0</v>
      </c>
      <c r="AM152" s="2">
        <v>0.94</v>
      </c>
      <c r="AN152" s="2">
        <v>0.41</v>
      </c>
      <c r="AO152" s="2">
        <v>49.74</v>
      </c>
      <c r="AP152" s="2">
        <v>0</v>
      </c>
      <c r="AQ152" s="2">
        <v>6.32</v>
      </c>
      <c r="AR152" s="2">
        <v>0.03</v>
      </c>
      <c r="AS152" s="2">
        <v>0</v>
      </c>
      <c r="AT152" s="2">
        <f>'1.Смета.и.Акт'!E153</f>
        <v>85</v>
      </c>
      <c r="AU152" s="2">
        <f>'1.Смета.и.Акт'!E154</f>
        <v>59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3</v>
      </c>
      <c r="BE152" s="2" t="s">
        <v>3</v>
      </c>
      <c r="BF152" s="2" t="s">
        <v>3</v>
      </c>
      <c r="BG152" s="2" t="s">
        <v>3</v>
      </c>
      <c r="BH152" s="2">
        <v>0</v>
      </c>
      <c r="BI152" s="2">
        <v>1</v>
      </c>
      <c r="BJ152" s="2" t="s">
        <v>197</v>
      </c>
      <c r="BK152" s="2"/>
      <c r="BL152" s="2"/>
      <c r="BM152" s="2">
        <v>67001</v>
      </c>
      <c r="BN152" s="2">
        <v>0</v>
      </c>
      <c r="BO152" s="2" t="s">
        <v>3</v>
      </c>
      <c r="BP152" s="2">
        <v>0</v>
      </c>
      <c r="BQ152" s="2">
        <v>6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3</v>
      </c>
      <c r="BZ152" s="2">
        <v>85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3</v>
      </c>
      <c r="CO152" s="2">
        <v>0</v>
      </c>
      <c r="CP152" s="2">
        <f>IF('1.Смета.и.Акт'!F152=AC152+AD152+AF152,P152+Q152+S152,I152*AB152)</f>
        <v>2</v>
      </c>
      <c r="CQ152" s="2">
        <f aca="true" t="shared" si="126" ref="CQ152:CQ179">AC152*BC152</f>
        <v>0</v>
      </c>
      <c r="CR152" s="2">
        <f aca="true" t="shared" si="127" ref="CR152:CR179">AD152*BB152</f>
        <v>0.94</v>
      </c>
      <c r="CS152" s="2">
        <f aca="true" t="shared" si="128" ref="CS152:CS179">AE152*BS152</f>
        <v>0.41</v>
      </c>
      <c r="CT152" s="2">
        <f aca="true" t="shared" si="129" ref="CT152:CT179">AF152*BA152</f>
        <v>49.74</v>
      </c>
      <c r="CU152" s="2">
        <f aca="true" t="shared" si="130" ref="CU152:CU179">AG152</f>
        <v>0</v>
      </c>
      <c r="CV152" s="2">
        <f aca="true" t="shared" si="131" ref="CV152:CV179">AH152</f>
        <v>6.32</v>
      </c>
      <c r="CW152" s="2">
        <f aca="true" t="shared" si="132" ref="CW152:CW179">AI152</f>
        <v>0.03</v>
      </c>
      <c r="CX152" s="2">
        <f aca="true" t="shared" si="133" ref="CX152:CX179">AJ152</f>
        <v>0</v>
      </c>
      <c r="CY152" s="2">
        <f aca="true" t="shared" si="134" ref="CY152:CY179">(((S152+(R152*IF(0,0,1)))*AT152)/100)</f>
        <v>1.7</v>
      </c>
      <c r="CZ152" s="2">
        <f aca="true" t="shared" si="135" ref="CZ152:CZ179">(((S152+(R152*IF(0,0,1)))*AU152)/100)</f>
        <v>1.18</v>
      </c>
      <c r="DA152" s="2"/>
      <c r="DB152" s="2"/>
      <c r="DC152" s="2" t="s">
        <v>3</v>
      </c>
      <c r="DD152" s="2" t="s">
        <v>3</v>
      </c>
      <c r="DE152" s="2" t="s">
        <v>3</v>
      </c>
      <c r="DF152" s="2" t="s">
        <v>3</v>
      </c>
      <c r="DG152" s="2" t="s">
        <v>3</v>
      </c>
      <c r="DH152" s="2" t="s">
        <v>3</v>
      </c>
      <c r="DI152" s="2" t="s">
        <v>3</v>
      </c>
      <c r="DJ152" s="2" t="s">
        <v>3</v>
      </c>
      <c r="DK152" s="2" t="s">
        <v>3</v>
      </c>
      <c r="DL152" s="2" t="s">
        <v>3</v>
      </c>
      <c r="DM152" s="2" t="s">
        <v>3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1010</v>
      </c>
      <c r="DV152" s="2" t="s">
        <v>196</v>
      </c>
      <c r="DW152" s="2" t="str">
        <f>'1.Смета.и.Акт'!D152</f>
        <v>100 шт.</v>
      </c>
      <c r="DX152" s="2">
        <v>100</v>
      </c>
      <c r="DY152" s="2"/>
      <c r="DZ152" s="2"/>
      <c r="EA152" s="2"/>
      <c r="EB152" s="2"/>
      <c r="EC152" s="2"/>
      <c r="ED152" s="2"/>
      <c r="EE152" s="2">
        <v>27364990</v>
      </c>
      <c r="EF152" s="2">
        <v>6</v>
      </c>
      <c r="EG152" s="2" t="s">
        <v>198</v>
      </c>
      <c r="EH152" s="2">
        <v>0</v>
      </c>
      <c r="EI152" s="2" t="s">
        <v>3</v>
      </c>
      <c r="EJ152" s="2">
        <v>1</v>
      </c>
      <c r="EK152" s="2">
        <v>67001</v>
      </c>
      <c r="EL152" s="2" t="s">
        <v>199</v>
      </c>
      <c r="EM152" s="2" t="s">
        <v>200</v>
      </c>
      <c r="EN152" s="2"/>
      <c r="EO152" s="2" t="s">
        <v>3</v>
      </c>
      <c r="EP152" s="2"/>
      <c r="EQ152" s="2">
        <v>131072</v>
      </c>
      <c r="ER152" s="2">
        <v>50.68</v>
      </c>
      <c r="ES152" s="2">
        <v>0</v>
      </c>
      <c r="ET152" s="2">
        <v>0.94</v>
      </c>
      <c r="EU152" s="2">
        <v>0.41</v>
      </c>
      <c r="EV152" s="2">
        <v>49.74</v>
      </c>
      <c r="EW152" s="2">
        <v>6.32</v>
      </c>
      <c r="EX152" s="2">
        <v>0.03</v>
      </c>
      <c r="EY152" s="2">
        <v>0</v>
      </c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aca="true" t="shared" si="136" ref="FR152:FR179">ROUND(IF(AND(BH152=3,BI152=3),P152,0),0)</f>
        <v>0</v>
      </c>
      <c r="FS152" s="2">
        <v>0</v>
      </c>
      <c r="FT152" s="2"/>
      <c r="FU152" s="2" t="s">
        <v>201</v>
      </c>
      <c r="FV152" s="2"/>
      <c r="FW152" s="2" t="s">
        <v>201</v>
      </c>
      <c r="FX152" s="2">
        <v>85</v>
      </c>
      <c r="FY152" s="2">
        <v>59</v>
      </c>
      <c r="FZ152" s="2"/>
      <c r="GA152" s="2" t="s">
        <v>3</v>
      </c>
      <c r="GB152" s="2"/>
      <c r="GC152" s="2"/>
      <c r="GD152" s="2">
        <v>0</v>
      </c>
      <c r="GE152" s="2"/>
      <c r="GF152" s="2">
        <v>-40731021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aca="true" t="shared" si="137" ref="GL152:GL179">ROUND(IF(AND(BH152=3,BI152=3,FS152&lt;&gt;0),P152,0),0)</f>
        <v>0</v>
      </c>
      <c r="GM152" s="2">
        <f aca="true" t="shared" si="138" ref="GM152:GM179">O152+X152+Y152+GK152</f>
        <v>5</v>
      </c>
      <c r="GN152" s="2">
        <f aca="true" t="shared" si="139" ref="GN152:GN179">ROUND(IF(OR(BI152=0,BI152=1),O152+X152+Y152+GK152,0),0)</f>
        <v>5</v>
      </c>
      <c r="GO152" s="2">
        <f aca="true" t="shared" si="140" ref="GO152:GO179">ROUND(IF(BI152=2,O152+X152+Y152+GK152,0),0)</f>
        <v>0</v>
      </c>
      <c r="GP152" s="2">
        <f aca="true" t="shared" si="141" ref="GP152:GP179">ROUND(IF(BI152=4,O152+X152+Y152+GK152,0),0)</f>
        <v>0</v>
      </c>
      <c r="GQ152" s="2"/>
      <c r="GR152" s="2">
        <v>0</v>
      </c>
      <c r="GS152" s="2"/>
      <c r="GT152" s="2">
        <v>0</v>
      </c>
      <c r="GU152" s="2">
        <v>1</v>
      </c>
      <c r="GV152" s="2">
        <v>0</v>
      </c>
      <c r="GW152" s="2">
        <v>0</v>
      </c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05" ht="12.75">
      <c r="A153">
        <v>17</v>
      </c>
      <c r="B153">
        <v>1</v>
      </c>
      <c r="C153">
        <f>ROW(SmtRes!A208)</f>
        <v>208</v>
      </c>
      <c r="D153">
        <f>ROW(EtalonRes!A198)</f>
        <v>198</v>
      </c>
      <c r="E153" t="s">
        <v>193</v>
      </c>
      <c r="F153" t="s">
        <v>194</v>
      </c>
      <c r="G153" t="s">
        <v>195</v>
      </c>
      <c r="H153" t="s">
        <v>196</v>
      </c>
      <c r="I153">
        <f>'1.Смета.и.Акт'!E152</f>
        <v>0.04</v>
      </c>
      <c r="J153">
        <v>0</v>
      </c>
      <c r="O153">
        <f t="shared" si="110"/>
        <v>13</v>
      </c>
      <c r="P153">
        <f t="shared" si="111"/>
        <v>0</v>
      </c>
      <c r="Q153">
        <f t="shared" si="112"/>
        <v>0</v>
      </c>
      <c r="R153">
        <f t="shared" si="113"/>
        <v>0</v>
      </c>
      <c r="S153">
        <f t="shared" si="114"/>
        <v>13</v>
      </c>
      <c r="T153">
        <f t="shared" si="115"/>
        <v>0</v>
      </c>
      <c r="U153">
        <f t="shared" si="116"/>
        <v>0.2528</v>
      </c>
      <c r="V153">
        <f t="shared" si="117"/>
        <v>0.0012</v>
      </c>
      <c r="W153">
        <f t="shared" si="118"/>
        <v>0</v>
      </c>
      <c r="X153">
        <f t="shared" si="119"/>
        <v>11</v>
      </c>
      <c r="Y153">
        <f t="shared" si="120"/>
        <v>8</v>
      </c>
      <c r="AA153">
        <v>31892591</v>
      </c>
      <c r="AB153">
        <f aca="true" t="shared" si="142" ref="AB152:AB179">ROUND((AC153+AD153+AF153),2)</f>
        <v>50.68</v>
      </c>
      <c r="AC153">
        <f t="shared" si="121"/>
        <v>0</v>
      </c>
      <c r="AD153">
        <f aca="true" t="shared" si="143" ref="AD152:AD179">ROUND((((ET153)-(EU153))+AE153),2)</f>
        <v>0.94</v>
      </c>
      <c r="AE153">
        <f aca="true" t="shared" si="144" ref="AE152:AE179">ROUND((EU153),2)</f>
        <v>0.41</v>
      </c>
      <c r="AF153">
        <f aca="true" t="shared" si="145" ref="AF152:AF179">ROUND((EV153),2)</f>
        <v>49.74</v>
      </c>
      <c r="AG153">
        <f t="shared" si="122"/>
        <v>0</v>
      </c>
      <c r="AH153">
        <f t="shared" si="123"/>
        <v>6.32</v>
      </c>
      <c r="AI153">
        <f t="shared" si="124"/>
        <v>0.03</v>
      </c>
      <c r="AJ153">
        <f t="shared" si="125"/>
        <v>0</v>
      </c>
      <c r="AK153">
        <v>50.68</v>
      </c>
      <c r="AL153">
        <v>0</v>
      </c>
      <c r="AM153">
        <v>0.94</v>
      </c>
      <c r="AN153">
        <v>0.41</v>
      </c>
      <c r="AO153">
        <v>49.74</v>
      </c>
      <c r="AP153">
        <v>0</v>
      </c>
      <c r="AQ153">
        <v>6.32</v>
      </c>
      <c r="AR153">
        <v>0.03</v>
      </c>
      <c r="AS153">
        <v>0</v>
      </c>
      <c r="AT153">
        <v>85</v>
      </c>
      <c r="AU153">
        <v>59</v>
      </c>
      <c r="AV153">
        <v>1</v>
      </c>
      <c r="AW153">
        <v>1</v>
      </c>
      <c r="AZ153">
        <v>6.49</v>
      </c>
      <c r="BA153">
        <v>6.49</v>
      </c>
      <c r="BB153">
        <v>6.49</v>
      </c>
      <c r="BC153">
        <v>6.49</v>
      </c>
      <c r="BH153">
        <v>0</v>
      </c>
      <c r="BI153">
        <v>1</v>
      </c>
      <c r="BJ153" t="s">
        <v>197</v>
      </c>
      <c r="BM153">
        <v>67001</v>
      </c>
      <c r="BN153">
        <v>0</v>
      </c>
      <c r="BP153">
        <v>0</v>
      </c>
      <c r="BQ153">
        <v>6</v>
      </c>
      <c r="BR153">
        <v>0</v>
      </c>
      <c r="BS153">
        <v>6.49</v>
      </c>
      <c r="BT153">
        <v>1</v>
      </c>
      <c r="BU153">
        <v>1</v>
      </c>
      <c r="BV153">
        <v>1</v>
      </c>
      <c r="BW153">
        <v>1</v>
      </c>
      <c r="BX153">
        <v>1</v>
      </c>
      <c r="BZ153">
        <v>85</v>
      </c>
      <c r="CA153">
        <v>65</v>
      </c>
      <c r="CF153">
        <v>0</v>
      </c>
      <c r="CG153">
        <v>0</v>
      </c>
      <c r="CM153">
        <v>0</v>
      </c>
      <c r="CO153">
        <v>0</v>
      </c>
      <c r="CP153">
        <f aca="true" t="shared" si="146" ref="CP152:CP179">(P153+Q153+S153)</f>
        <v>13</v>
      </c>
      <c r="CQ153">
        <f t="shared" si="126"/>
        <v>0</v>
      </c>
      <c r="CR153">
        <f t="shared" si="127"/>
        <v>6.1006</v>
      </c>
      <c r="CS153">
        <f t="shared" si="128"/>
        <v>2.6609</v>
      </c>
      <c r="CT153">
        <f t="shared" si="129"/>
        <v>322.81260000000003</v>
      </c>
      <c r="CU153">
        <f t="shared" si="130"/>
        <v>0</v>
      </c>
      <c r="CV153">
        <f t="shared" si="131"/>
        <v>6.32</v>
      </c>
      <c r="CW153">
        <f t="shared" si="132"/>
        <v>0.03</v>
      </c>
      <c r="CX153">
        <f t="shared" si="133"/>
        <v>0</v>
      </c>
      <c r="CY153">
        <f t="shared" si="134"/>
        <v>11.05</v>
      </c>
      <c r="CZ153">
        <f t="shared" si="135"/>
        <v>7.67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196</v>
      </c>
      <c r="DW153" t="s">
        <v>196</v>
      </c>
      <c r="DX153">
        <v>100</v>
      </c>
      <c r="EE153">
        <v>27364990</v>
      </c>
      <c r="EF153">
        <v>6</v>
      </c>
      <c r="EG153" t="s">
        <v>198</v>
      </c>
      <c r="EH153">
        <v>0</v>
      </c>
      <c r="EJ153">
        <v>1</v>
      </c>
      <c r="EK153">
        <v>67001</v>
      </c>
      <c r="EL153" t="s">
        <v>199</v>
      </c>
      <c r="EM153" t="s">
        <v>200</v>
      </c>
      <c r="EQ153">
        <v>131072</v>
      </c>
      <c r="ER153">
        <v>50.68</v>
      </c>
      <c r="ES153">
        <v>0</v>
      </c>
      <c r="ET153">
        <v>0.94</v>
      </c>
      <c r="EU153">
        <v>0.41</v>
      </c>
      <c r="EV153">
        <v>49.74</v>
      </c>
      <c r="EW153">
        <v>6.32</v>
      </c>
      <c r="EX153">
        <v>0.03</v>
      </c>
      <c r="EY153">
        <v>0</v>
      </c>
      <c r="FQ153">
        <v>0</v>
      </c>
      <c r="FR153">
        <f t="shared" si="136"/>
        <v>0</v>
      </c>
      <c r="FS153">
        <v>0</v>
      </c>
      <c r="FU153" t="s">
        <v>201</v>
      </c>
      <c r="FW153" t="s">
        <v>201</v>
      </c>
      <c r="FX153">
        <v>85</v>
      </c>
      <c r="FY153">
        <v>59</v>
      </c>
      <c r="GD153">
        <v>0</v>
      </c>
      <c r="GF153">
        <v>-40731021</v>
      </c>
      <c r="GG153">
        <v>1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137"/>
        <v>0</v>
      </c>
      <c r="GM153">
        <f t="shared" si="138"/>
        <v>32</v>
      </c>
      <c r="GN153">
        <f t="shared" si="139"/>
        <v>32</v>
      </c>
      <c r="GO153">
        <f t="shared" si="140"/>
        <v>0</v>
      </c>
      <c r="GP153">
        <f t="shared" si="141"/>
        <v>0</v>
      </c>
      <c r="GR153">
        <v>0</v>
      </c>
      <c r="GT153">
        <v>0</v>
      </c>
      <c r="GU153">
        <v>1</v>
      </c>
      <c r="GV153">
        <v>0</v>
      </c>
      <c r="GW153">
        <v>0</v>
      </c>
    </row>
    <row r="154" spans="1:255" ht="12.75">
      <c r="A154" s="2">
        <v>17</v>
      </c>
      <c r="B154" s="2">
        <v>1</v>
      </c>
      <c r="C154" s="2">
        <f>ROW(SmtRes!A209)</f>
        <v>209</v>
      </c>
      <c r="D154" s="2">
        <f>ROW(EtalonRes!A199)</f>
        <v>199</v>
      </c>
      <c r="E154" s="2" t="s">
        <v>202</v>
      </c>
      <c r="F154" s="2" t="s">
        <v>203</v>
      </c>
      <c r="G154" s="2" t="s">
        <v>204</v>
      </c>
      <c r="H154" s="2" t="s">
        <v>196</v>
      </c>
      <c r="I154" s="2">
        <f>'1.Смета.и.Акт'!E155</f>
        <v>0.04</v>
      </c>
      <c r="J154" s="2">
        <v>0</v>
      </c>
      <c r="K154" s="2"/>
      <c r="L154" s="2"/>
      <c r="M154" s="2"/>
      <c r="N154" s="2"/>
      <c r="O154" s="2">
        <f t="shared" si="110"/>
        <v>2</v>
      </c>
      <c r="P154" s="2">
        <f t="shared" si="111"/>
        <v>0</v>
      </c>
      <c r="Q154" s="2">
        <f t="shared" si="112"/>
        <v>0</v>
      </c>
      <c r="R154" s="2">
        <f t="shared" si="113"/>
        <v>0</v>
      </c>
      <c r="S154" s="2">
        <f t="shared" si="114"/>
        <v>2</v>
      </c>
      <c r="T154" s="2">
        <f t="shared" si="115"/>
        <v>0</v>
      </c>
      <c r="U154" s="2">
        <f t="shared" si="116"/>
        <v>0.2336</v>
      </c>
      <c r="V154" s="2">
        <f t="shared" si="117"/>
        <v>0</v>
      </c>
      <c r="W154" s="2">
        <f t="shared" si="118"/>
        <v>0</v>
      </c>
      <c r="X154" s="2">
        <f t="shared" si="119"/>
        <v>2</v>
      </c>
      <c r="Y154" s="2">
        <f t="shared" si="120"/>
        <v>1</v>
      </c>
      <c r="Z154" s="2"/>
      <c r="AA154" s="2">
        <v>31892590</v>
      </c>
      <c r="AB154" s="2">
        <f>'1.Смета.и.Акт'!F155</f>
        <v>45.96</v>
      </c>
      <c r="AC154" s="2">
        <f t="shared" si="121"/>
        <v>0</v>
      </c>
      <c r="AD154" s="2">
        <f>'1.Смета.и.Акт'!H155</f>
        <v>0</v>
      </c>
      <c r="AE154" s="2">
        <f>'1.Смета.и.Акт'!I155</f>
        <v>0</v>
      </c>
      <c r="AF154" s="2">
        <f>'1.Смета.и.Акт'!G155</f>
        <v>45.96</v>
      </c>
      <c r="AG154" s="2">
        <f t="shared" si="122"/>
        <v>0</v>
      </c>
      <c r="AH154" s="2">
        <f t="shared" si="123"/>
        <v>5.84</v>
      </c>
      <c r="AI154" s="2">
        <f t="shared" si="124"/>
        <v>0</v>
      </c>
      <c r="AJ154" s="2">
        <f t="shared" si="125"/>
        <v>0</v>
      </c>
      <c r="AK154" s="2">
        <v>45.96</v>
      </c>
      <c r="AL154" s="2">
        <v>0</v>
      </c>
      <c r="AM154" s="2">
        <v>0</v>
      </c>
      <c r="AN154" s="2">
        <v>0</v>
      </c>
      <c r="AO154" s="2">
        <v>45.96</v>
      </c>
      <c r="AP154" s="2">
        <v>0</v>
      </c>
      <c r="AQ154" s="2">
        <v>5.84</v>
      </c>
      <c r="AR154" s="2">
        <v>0</v>
      </c>
      <c r="AS154" s="2">
        <v>0</v>
      </c>
      <c r="AT154" s="2">
        <f>'1.Смета.и.Акт'!E156</f>
        <v>85</v>
      </c>
      <c r="AU154" s="2">
        <f>'1.Смета.и.Акт'!E157</f>
        <v>59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3</v>
      </c>
      <c r="BE154" s="2" t="s">
        <v>3</v>
      </c>
      <c r="BF154" s="2" t="s">
        <v>3</v>
      </c>
      <c r="BG154" s="2" t="s">
        <v>3</v>
      </c>
      <c r="BH154" s="2">
        <v>0</v>
      </c>
      <c r="BI154" s="2">
        <v>1</v>
      </c>
      <c r="BJ154" s="2" t="s">
        <v>205</v>
      </c>
      <c r="BK154" s="2"/>
      <c r="BL154" s="2"/>
      <c r="BM154" s="2">
        <v>67001</v>
      </c>
      <c r="BN154" s="2">
        <v>0</v>
      </c>
      <c r="BO154" s="2" t="s">
        <v>3</v>
      </c>
      <c r="BP154" s="2">
        <v>0</v>
      </c>
      <c r="BQ154" s="2">
        <v>6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3</v>
      </c>
      <c r="BZ154" s="2">
        <v>85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3</v>
      </c>
      <c r="CO154" s="2">
        <v>0</v>
      </c>
      <c r="CP154" s="2">
        <f>IF('1.Смета.и.Акт'!F155=AC154+AD154+AF154,P154+Q154+S154,I154*AB154)</f>
        <v>2</v>
      </c>
      <c r="CQ154" s="2">
        <f t="shared" si="126"/>
        <v>0</v>
      </c>
      <c r="CR154" s="2">
        <f t="shared" si="127"/>
        <v>0</v>
      </c>
      <c r="CS154" s="2">
        <f t="shared" si="128"/>
        <v>0</v>
      </c>
      <c r="CT154" s="2">
        <f t="shared" si="129"/>
        <v>45.96</v>
      </c>
      <c r="CU154" s="2">
        <f t="shared" si="130"/>
        <v>0</v>
      </c>
      <c r="CV154" s="2">
        <f t="shared" si="131"/>
        <v>5.84</v>
      </c>
      <c r="CW154" s="2">
        <f t="shared" si="132"/>
        <v>0</v>
      </c>
      <c r="CX154" s="2">
        <f t="shared" si="133"/>
        <v>0</v>
      </c>
      <c r="CY154" s="2">
        <f t="shared" si="134"/>
        <v>1.7</v>
      </c>
      <c r="CZ154" s="2">
        <f t="shared" si="135"/>
        <v>1.18</v>
      </c>
      <c r="DA154" s="2"/>
      <c r="DB154" s="2"/>
      <c r="DC154" s="2" t="s">
        <v>3</v>
      </c>
      <c r="DD154" s="2" t="s">
        <v>3</v>
      </c>
      <c r="DE154" s="2" t="s">
        <v>3</v>
      </c>
      <c r="DF154" s="2" t="s">
        <v>3</v>
      </c>
      <c r="DG154" s="2" t="s">
        <v>3</v>
      </c>
      <c r="DH154" s="2" t="s">
        <v>3</v>
      </c>
      <c r="DI154" s="2" t="s">
        <v>3</v>
      </c>
      <c r="DJ154" s="2" t="s">
        <v>3</v>
      </c>
      <c r="DK154" s="2" t="s">
        <v>3</v>
      </c>
      <c r="DL154" s="2" t="s">
        <v>3</v>
      </c>
      <c r="DM154" s="2" t="s">
        <v>3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196</v>
      </c>
      <c r="DW154" s="2" t="str">
        <f>'1.Смета.и.Акт'!D155</f>
        <v>100 шт.</v>
      </c>
      <c r="DX154" s="2">
        <v>100</v>
      </c>
      <c r="DY154" s="2"/>
      <c r="DZ154" s="2"/>
      <c r="EA154" s="2"/>
      <c r="EB154" s="2"/>
      <c r="EC154" s="2"/>
      <c r="ED154" s="2"/>
      <c r="EE154" s="2">
        <v>27364990</v>
      </c>
      <c r="EF154" s="2">
        <v>6</v>
      </c>
      <c r="EG154" s="2" t="s">
        <v>198</v>
      </c>
      <c r="EH154" s="2">
        <v>0</v>
      </c>
      <c r="EI154" s="2" t="s">
        <v>3</v>
      </c>
      <c r="EJ154" s="2">
        <v>1</v>
      </c>
      <c r="EK154" s="2">
        <v>67001</v>
      </c>
      <c r="EL154" s="2" t="s">
        <v>199</v>
      </c>
      <c r="EM154" s="2" t="s">
        <v>200</v>
      </c>
      <c r="EN154" s="2"/>
      <c r="EO154" s="2" t="s">
        <v>3</v>
      </c>
      <c r="EP154" s="2"/>
      <c r="EQ154" s="2">
        <v>0</v>
      </c>
      <c r="ER154" s="2">
        <v>45.96</v>
      </c>
      <c r="ES154" s="2">
        <v>0</v>
      </c>
      <c r="ET154" s="2">
        <v>0</v>
      </c>
      <c r="EU154" s="2">
        <v>0</v>
      </c>
      <c r="EV154" s="2">
        <v>45.96</v>
      </c>
      <c r="EW154" s="2">
        <v>5.84</v>
      </c>
      <c r="EX154" s="2">
        <v>0</v>
      </c>
      <c r="EY154" s="2">
        <v>0</v>
      </c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136"/>
        <v>0</v>
      </c>
      <c r="FS154" s="2">
        <v>0</v>
      </c>
      <c r="FT154" s="2"/>
      <c r="FU154" s="2" t="s">
        <v>201</v>
      </c>
      <c r="FV154" s="2"/>
      <c r="FW154" s="2" t="s">
        <v>201</v>
      </c>
      <c r="FX154" s="2">
        <v>85</v>
      </c>
      <c r="FY154" s="2">
        <v>59</v>
      </c>
      <c r="FZ154" s="2"/>
      <c r="GA154" s="2" t="s">
        <v>3</v>
      </c>
      <c r="GB154" s="2"/>
      <c r="GC154" s="2"/>
      <c r="GD154" s="2">
        <v>0</v>
      </c>
      <c r="GE154" s="2"/>
      <c r="GF154" s="2">
        <v>2125185991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137"/>
        <v>0</v>
      </c>
      <c r="GM154" s="2">
        <f t="shared" si="138"/>
        <v>5</v>
      </c>
      <c r="GN154" s="2">
        <f t="shared" si="139"/>
        <v>5</v>
      </c>
      <c r="GO154" s="2">
        <f t="shared" si="140"/>
        <v>0</v>
      </c>
      <c r="GP154" s="2">
        <f t="shared" si="141"/>
        <v>0</v>
      </c>
      <c r="GQ154" s="2"/>
      <c r="GR154" s="2">
        <v>0</v>
      </c>
      <c r="GS154" s="2"/>
      <c r="GT154" s="2">
        <v>0</v>
      </c>
      <c r="GU154" s="2">
        <v>1</v>
      </c>
      <c r="GV154" s="2">
        <v>0</v>
      </c>
      <c r="GW154" s="2">
        <v>0</v>
      </c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05" ht="12.75">
      <c r="A155">
        <v>17</v>
      </c>
      <c r="B155">
        <v>1</v>
      </c>
      <c r="C155">
        <f>ROW(SmtRes!A210)</f>
        <v>210</v>
      </c>
      <c r="D155">
        <f>ROW(EtalonRes!A200)</f>
        <v>200</v>
      </c>
      <c r="E155" t="s">
        <v>202</v>
      </c>
      <c r="F155" t="s">
        <v>203</v>
      </c>
      <c r="G155" t="s">
        <v>204</v>
      </c>
      <c r="H155" t="s">
        <v>196</v>
      </c>
      <c r="I155">
        <f>'1.Смета.и.Акт'!E155</f>
        <v>0.04</v>
      </c>
      <c r="J155">
        <v>0</v>
      </c>
      <c r="O155">
        <f t="shared" si="110"/>
        <v>12</v>
      </c>
      <c r="P155">
        <f t="shared" si="111"/>
        <v>0</v>
      </c>
      <c r="Q155">
        <f t="shared" si="112"/>
        <v>0</v>
      </c>
      <c r="R155">
        <f t="shared" si="113"/>
        <v>0</v>
      </c>
      <c r="S155">
        <f t="shared" si="114"/>
        <v>12</v>
      </c>
      <c r="T155">
        <f t="shared" si="115"/>
        <v>0</v>
      </c>
      <c r="U155">
        <f t="shared" si="116"/>
        <v>0.2336</v>
      </c>
      <c r="V155">
        <f t="shared" si="117"/>
        <v>0</v>
      </c>
      <c r="W155">
        <f t="shared" si="118"/>
        <v>0</v>
      </c>
      <c r="X155">
        <f t="shared" si="119"/>
        <v>10</v>
      </c>
      <c r="Y155">
        <f t="shared" si="120"/>
        <v>7</v>
      </c>
      <c r="AA155">
        <v>31892591</v>
      </c>
      <c r="AB155">
        <f t="shared" si="142"/>
        <v>45.96</v>
      </c>
      <c r="AC155">
        <f t="shared" si="121"/>
        <v>0</v>
      </c>
      <c r="AD155">
        <f t="shared" si="143"/>
        <v>0</v>
      </c>
      <c r="AE155">
        <f t="shared" si="144"/>
        <v>0</v>
      </c>
      <c r="AF155">
        <f t="shared" si="145"/>
        <v>45.96</v>
      </c>
      <c r="AG155">
        <f t="shared" si="122"/>
        <v>0</v>
      </c>
      <c r="AH155">
        <f t="shared" si="123"/>
        <v>5.84</v>
      </c>
      <c r="AI155">
        <f t="shared" si="124"/>
        <v>0</v>
      </c>
      <c r="AJ155">
        <f t="shared" si="125"/>
        <v>0</v>
      </c>
      <c r="AK155">
        <v>45.96</v>
      </c>
      <c r="AL155">
        <v>0</v>
      </c>
      <c r="AM155">
        <v>0</v>
      </c>
      <c r="AN155">
        <v>0</v>
      </c>
      <c r="AO155">
        <v>45.96</v>
      </c>
      <c r="AP155">
        <v>0</v>
      </c>
      <c r="AQ155">
        <v>5.84</v>
      </c>
      <c r="AR155">
        <v>0</v>
      </c>
      <c r="AS155">
        <v>0</v>
      </c>
      <c r="AT155">
        <v>85</v>
      </c>
      <c r="AU155">
        <v>59</v>
      </c>
      <c r="AV155">
        <v>1</v>
      </c>
      <c r="AW155">
        <v>1</v>
      </c>
      <c r="AZ155">
        <v>6.49</v>
      </c>
      <c r="BA155">
        <v>6.49</v>
      </c>
      <c r="BB155">
        <v>6.49</v>
      </c>
      <c r="BC155">
        <v>6.49</v>
      </c>
      <c r="BH155">
        <v>0</v>
      </c>
      <c r="BI155">
        <v>1</v>
      </c>
      <c r="BJ155" t="s">
        <v>205</v>
      </c>
      <c r="BM155">
        <v>67001</v>
      </c>
      <c r="BN155">
        <v>0</v>
      </c>
      <c r="BP155">
        <v>0</v>
      </c>
      <c r="BQ155">
        <v>6</v>
      </c>
      <c r="BR155">
        <v>0</v>
      </c>
      <c r="BS155">
        <v>6.49</v>
      </c>
      <c r="BT155">
        <v>1</v>
      </c>
      <c r="BU155">
        <v>1</v>
      </c>
      <c r="BV155">
        <v>1</v>
      </c>
      <c r="BW155">
        <v>1</v>
      </c>
      <c r="BX155">
        <v>1</v>
      </c>
      <c r="BZ155">
        <v>85</v>
      </c>
      <c r="CA155">
        <v>65</v>
      </c>
      <c r="CF155">
        <v>0</v>
      </c>
      <c r="CG155">
        <v>0</v>
      </c>
      <c r="CM155">
        <v>0</v>
      </c>
      <c r="CO155">
        <v>0</v>
      </c>
      <c r="CP155">
        <f t="shared" si="146"/>
        <v>12</v>
      </c>
      <c r="CQ155">
        <f t="shared" si="126"/>
        <v>0</v>
      </c>
      <c r="CR155">
        <f t="shared" si="127"/>
        <v>0</v>
      </c>
      <c r="CS155">
        <f t="shared" si="128"/>
        <v>0</v>
      </c>
      <c r="CT155">
        <f t="shared" si="129"/>
        <v>298.28040000000004</v>
      </c>
      <c r="CU155">
        <f t="shared" si="130"/>
        <v>0</v>
      </c>
      <c r="CV155">
        <f t="shared" si="131"/>
        <v>5.84</v>
      </c>
      <c r="CW155">
        <f t="shared" si="132"/>
        <v>0</v>
      </c>
      <c r="CX155">
        <f t="shared" si="133"/>
        <v>0</v>
      </c>
      <c r="CY155">
        <f t="shared" si="134"/>
        <v>10.2</v>
      </c>
      <c r="CZ155">
        <f t="shared" si="135"/>
        <v>7.08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196</v>
      </c>
      <c r="DW155" t="s">
        <v>196</v>
      </c>
      <c r="DX155">
        <v>100</v>
      </c>
      <c r="EE155">
        <v>27364990</v>
      </c>
      <c r="EF155">
        <v>6</v>
      </c>
      <c r="EG155" t="s">
        <v>198</v>
      </c>
      <c r="EH155">
        <v>0</v>
      </c>
      <c r="EJ155">
        <v>1</v>
      </c>
      <c r="EK155">
        <v>67001</v>
      </c>
      <c r="EL155" t="s">
        <v>199</v>
      </c>
      <c r="EM155" t="s">
        <v>200</v>
      </c>
      <c r="EQ155">
        <v>0</v>
      </c>
      <c r="ER155">
        <v>45.96</v>
      </c>
      <c r="ES155">
        <v>0</v>
      </c>
      <c r="ET155">
        <v>0</v>
      </c>
      <c r="EU155">
        <v>0</v>
      </c>
      <c r="EV155">
        <v>45.96</v>
      </c>
      <c r="EW155">
        <v>5.84</v>
      </c>
      <c r="EX155">
        <v>0</v>
      </c>
      <c r="EY155">
        <v>0</v>
      </c>
      <c r="FQ155">
        <v>0</v>
      </c>
      <c r="FR155">
        <f t="shared" si="136"/>
        <v>0</v>
      </c>
      <c r="FS155">
        <v>0</v>
      </c>
      <c r="FU155" t="s">
        <v>201</v>
      </c>
      <c r="FW155" t="s">
        <v>201</v>
      </c>
      <c r="FX155">
        <v>85</v>
      </c>
      <c r="FY155">
        <v>59</v>
      </c>
      <c r="GD155">
        <v>0</v>
      </c>
      <c r="GF155">
        <v>2125185991</v>
      </c>
      <c r="GG155">
        <v>1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137"/>
        <v>0</v>
      </c>
      <c r="GM155">
        <f t="shared" si="138"/>
        <v>29</v>
      </c>
      <c r="GN155">
        <f t="shared" si="139"/>
        <v>29</v>
      </c>
      <c r="GO155">
        <f t="shared" si="140"/>
        <v>0</v>
      </c>
      <c r="GP155">
        <f t="shared" si="141"/>
        <v>0</v>
      </c>
      <c r="GR155">
        <v>0</v>
      </c>
      <c r="GT155">
        <v>0</v>
      </c>
      <c r="GU155">
        <v>1</v>
      </c>
      <c r="GV155">
        <v>0</v>
      </c>
      <c r="GW155">
        <v>0</v>
      </c>
    </row>
    <row r="156" spans="1:255" ht="12.75">
      <c r="A156" s="2">
        <v>17</v>
      </c>
      <c r="B156" s="2">
        <v>1</v>
      </c>
      <c r="C156" s="2">
        <f>ROW(SmtRes!A217)</f>
        <v>217</v>
      </c>
      <c r="D156" s="2">
        <f>ROW(EtalonRes!A207)</f>
        <v>207</v>
      </c>
      <c r="E156" s="2" t="s">
        <v>206</v>
      </c>
      <c r="F156" s="2" t="s">
        <v>207</v>
      </c>
      <c r="G156" s="2" t="s">
        <v>208</v>
      </c>
      <c r="H156" s="2" t="s">
        <v>209</v>
      </c>
      <c r="I156" s="2">
        <f>'1.Смета.и.Акт'!E158</f>
        <v>1</v>
      </c>
      <c r="J156" s="2">
        <v>0</v>
      </c>
      <c r="K156" s="2"/>
      <c r="L156" s="2"/>
      <c r="M156" s="2"/>
      <c r="N156" s="2"/>
      <c r="O156" s="2">
        <f t="shared" si="110"/>
        <v>221</v>
      </c>
      <c r="P156" s="2">
        <f t="shared" si="111"/>
        <v>17</v>
      </c>
      <c r="Q156" s="2">
        <f t="shared" si="112"/>
        <v>63</v>
      </c>
      <c r="R156" s="2">
        <f t="shared" si="113"/>
        <v>0</v>
      </c>
      <c r="S156" s="2">
        <f t="shared" si="114"/>
        <v>141</v>
      </c>
      <c r="T156" s="2">
        <f t="shared" si="115"/>
        <v>0</v>
      </c>
      <c r="U156" s="2">
        <f t="shared" si="116"/>
        <v>15.2</v>
      </c>
      <c r="V156" s="2">
        <f t="shared" si="117"/>
        <v>0</v>
      </c>
      <c r="W156" s="2">
        <f t="shared" si="118"/>
        <v>0</v>
      </c>
      <c r="X156" s="2">
        <f t="shared" si="119"/>
        <v>134</v>
      </c>
      <c r="Y156" s="2">
        <f t="shared" si="120"/>
        <v>92</v>
      </c>
      <c r="Z156" s="2"/>
      <c r="AA156" s="2">
        <v>31892590</v>
      </c>
      <c r="AB156" s="2">
        <f>'1.Смета.и.Акт'!F158</f>
        <v>221.02</v>
      </c>
      <c r="AC156" s="2">
        <f t="shared" si="121"/>
        <v>16.82</v>
      </c>
      <c r="AD156" s="2">
        <f>'1.Смета.и.Акт'!H158</f>
        <v>63.45</v>
      </c>
      <c r="AE156" s="2">
        <f>'1.Смета.и.Акт'!I158</f>
        <v>0</v>
      </c>
      <c r="AF156" s="2">
        <f>'1.Смета.и.Акт'!G158</f>
        <v>140.75</v>
      </c>
      <c r="AG156" s="2">
        <f t="shared" si="122"/>
        <v>0</v>
      </c>
      <c r="AH156" s="2">
        <f t="shared" si="123"/>
        <v>15.2</v>
      </c>
      <c r="AI156" s="2">
        <f t="shared" si="124"/>
        <v>0</v>
      </c>
      <c r="AJ156" s="2">
        <f t="shared" si="125"/>
        <v>0</v>
      </c>
      <c r="AK156" s="2">
        <v>221.02</v>
      </c>
      <c r="AL156" s="2">
        <v>16.82</v>
      </c>
      <c r="AM156" s="2">
        <v>63.45</v>
      </c>
      <c r="AN156" s="2">
        <v>0</v>
      </c>
      <c r="AO156" s="2">
        <v>140.75</v>
      </c>
      <c r="AP156" s="2">
        <v>0</v>
      </c>
      <c r="AQ156" s="2">
        <v>15.2</v>
      </c>
      <c r="AR156" s="2">
        <v>0</v>
      </c>
      <c r="AS156" s="2">
        <v>0</v>
      </c>
      <c r="AT156" s="2">
        <f>'1.Смета.и.Акт'!E159</f>
        <v>95</v>
      </c>
      <c r="AU156" s="2">
        <f>'1.Смета.и.Акт'!E160</f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3</v>
      </c>
      <c r="BE156" s="2" t="s">
        <v>3</v>
      </c>
      <c r="BF156" s="2" t="s">
        <v>3</v>
      </c>
      <c r="BG156" s="2" t="s">
        <v>3</v>
      </c>
      <c r="BH156" s="2">
        <v>0</v>
      </c>
      <c r="BI156" s="2">
        <v>2</v>
      </c>
      <c r="BJ156" s="2" t="s">
        <v>210</v>
      </c>
      <c r="BK156" s="2"/>
      <c r="BL156" s="2"/>
      <c r="BM156" s="2">
        <v>108003</v>
      </c>
      <c r="BN156" s="2">
        <v>0</v>
      </c>
      <c r="BO156" s="2" t="s">
        <v>3</v>
      </c>
      <c r="BP156" s="2">
        <v>0</v>
      </c>
      <c r="BQ156" s="2">
        <v>2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3</v>
      </c>
      <c r="BZ156" s="2">
        <v>95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3</v>
      </c>
      <c r="CO156" s="2">
        <v>0</v>
      </c>
      <c r="CP156" s="2">
        <f>IF('1.Смета.и.Акт'!F158=AC156+AD156+AF156,P156+Q156+S156,I156*AB156)</f>
        <v>221</v>
      </c>
      <c r="CQ156" s="2">
        <f t="shared" si="126"/>
        <v>16.82</v>
      </c>
      <c r="CR156" s="2">
        <f t="shared" si="127"/>
        <v>63.45</v>
      </c>
      <c r="CS156" s="2">
        <f t="shared" si="128"/>
        <v>0</v>
      </c>
      <c r="CT156" s="2">
        <f t="shared" si="129"/>
        <v>140.75</v>
      </c>
      <c r="CU156" s="2">
        <f t="shared" si="130"/>
        <v>0</v>
      </c>
      <c r="CV156" s="2">
        <f t="shared" si="131"/>
        <v>15.2</v>
      </c>
      <c r="CW156" s="2">
        <f t="shared" si="132"/>
        <v>0</v>
      </c>
      <c r="CX156" s="2">
        <f t="shared" si="133"/>
        <v>0</v>
      </c>
      <c r="CY156" s="2">
        <f t="shared" si="134"/>
        <v>133.95</v>
      </c>
      <c r="CZ156" s="2">
        <f t="shared" si="135"/>
        <v>91.65</v>
      </c>
      <c r="DA156" s="2"/>
      <c r="DB156" s="2"/>
      <c r="DC156" s="2" t="s">
        <v>3</v>
      </c>
      <c r="DD156" s="2" t="s">
        <v>3</v>
      </c>
      <c r="DE156" s="2" t="s">
        <v>3</v>
      </c>
      <c r="DF156" s="2" t="s">
        <v>3</v>
      </c>
      <c r="DG156" s="2" t="s">
        <v>3</v>
      </c>
      <c r="DH156" s="2" t="s">
        <v>3</v>
      </c>
      <c r="DI156" s="2" t="s">
        <v>3</v>
      </c>
      <c r="DJ156" s="2" t="s">
        <v>3</v>
      </c>
      <c r="DK156" s="2" t="s">
        <v>3</v>
      </c>
      <c r="DL156" s="2" t="s">
        <v>3</v>
      </c>
      <c r="DM156" s="2" t="s">
        <v>3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1003</v>
      </c>
      <c r="DV156" s="2" t="s">
        <v>209</v>
      </c>
      <c r="DW156" s="2" t="str">
        <f>'1.Смета.и.Акт'!D158</f>
        <v>100 м</v>
      </c>
      <c r="DX156" s="2">
        <v>100</v>
      </c>
      <c r="DY156" s="2"/>
      <c r="DZ156" s="2"/>
      <c r="EA156" s="2"/>
      <c r="EB156" s="2"/>
      <c r="EC156" s="2"/>
      <c r="ED156" s="2"/>
      <c r="EE156" s="2">
        <v>27365006</v>
      </c>
      <c r="EF156" s="2">
        <v>2</v>
      </c>
      <c r="EG156" s="2" t="s">
        <v>211</v>
      </c>
      <c r="EH156" s="2">
        <v>0</v>
      </c>
      <c r="EI156" s="2" t="s">
        <v>3</v>
      </c>
      <c r="EJ156" s="2">
        <v>2</v>
      </c>
      <c r="EK156" s="2">
        <v>108003</v>
      </c>
      <c r="EL156" s="2" t="s">
        <v>212</v>
      </c>
      <c r="EM156" s="2" t="s">
        <v>213</v>
      </c>
      <c r="EN156" s="2"/>
      <c r="EO156" s="2" t="s">
        <v>3</v>
      </c>
      <c r="EP156" s="2"/>
      <c r="EQ156" s="2">
        <v>131072</v>
      </c>
      <c r="ER156" s="2">
        <v>221.02</v>
      </c>
      <c r="ES156" s="2">
        <v>16.82</v>
      </c>
      <c r="ET156" s="2">
        <v>63.45</v>
      </c>
      <c r="EU156" s="2">
        <v>0</v>
      </c>
      <c r="EV156" s="2">
        <v>140.75</v>
      </c>
      <c r="EW156" s="2">
        <v>15.2</v>
      </c>
      <c r="EX156" s="2">
        <v>0</v>
      </c>
      <c r="EY156" s="2">
        <v>0</v>
      </c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136"/>
        <v>0</v>
      </c>
      <c r="FS156" s="2">
        <v>0</v>
      </c>
      <c r="FT156" s="2"/>
      <c r="FU156" s="2"/>
      <c r="FV156" s="2"/>
      <c r="FW156" s="2"/>
      <c r="FX156" s="2">
        <v>95</v>
      </c>
      <c r="FY156" s="2">
        <v>65</v>
      </c>
      <c r="FZ156" s="2"/>
      <c r="GA156" s="2" t="s">
        <v>3</v>
      </c>
      <c r="GB156" s="2"/>
      <c r="GC156" s="2"/>
      <c r="GD156" s="2">
        <v>0</v>
      </c>
      <c r="GE156" s="2"/>
      <c r="GF156" s="2">
        <v>399756350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137"/>
        <v>0</v>
      </c>
      <c r="GM156" s="2">
        <f t="shared" si="138"/>
        <v>447</v>
      </c>
      <c r="GN156" s="2">
        <f t="shared" si="139"/>
        <v>0</v>
      </c>
      <c r="GO156" s="2">
        <f t="shared" si="140"/>
        <v>447</v>
      </c>
      <c r="GP156" s="2">
        <f t="shared" si="141"/>
        <v>0</v>
      </c>
      <c r="GQ156" s="2"/>
      <c r="GR156" s="2">
        <v>0</v>
      </c>
      <c r="GS156" s="2"/>
      <c r="GT156" s="2">
        <v>0</v>
      </c>
      <c r="GU156" s="2">
        <v>1</v>
      </c>
      <c r="GV156" s="2">
        <v>0</v>
      </c>
      <c r="GW156" s="2">
        <v>0</v>
      </c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05" ht="12.75">
      <c r="A157">
        <v>17</v>
      </c>
      <c r="B157">
        <v>1</v>
      </c>
      <c r="C157">
        <f>ROW(SmtRes!A224)</f>
        <v>224</v>
      </c>
      <c r="D157">
        <f>ROW(EtalonRes!A214)</f>
        <v>214</v>
      </c>
      <c r="E157" t="s">
        <v>206</v>
      </c>
      <c r="F157" t="s">
        <v>207</v>
      </c>
      <c r="G157" t="s">
        <v>208</v>
      </c>
      <c r="H157" t="s">
        <v>209</v>
      </c>
      <c r="I157">
        <f>'1.Смета.и.Акт'!E158</f>
        <v>1</v>
      </c>
      <c r="J157">
        <v>0</v>
      </c>
      <c r="O157">
        <f t="shared" si="110"/>
        <v>1434</v>
      </c>
      <c r="P157">
        <f t="shared" si="111"/>
        <v>109</v>
      </c>
      <c r="Q157">
        <f t="shared" si="112"/>
        <v>412</v>
      </c>
      <c r="R157">
        <f t="shared" si="113"/>
        <v>0</v>
      </c>
      <c r="S157">
        <f t="shared" si="114"/>
        <v>913</v>
      </c>
      <c r="T157">
        <f t="shared" si="115"/>
        <v>0</v>
      </c>
      <c r="U157">
        <f t="shared" si="116"/>
        <v>15.2</v>
      </c>
      <c r="V157">
        <f t="shared" si="117"/>
        <v>0</v>
      </c>
      <c r="W157">
        <f t="shared" si="118"/>
        <v>0</v>
      </c>
      <c r="X157">
        <f t="shared" si="119"/>
        <v>867</v>
      </c>
      <c r="Y157">
        <f t="shared" si="120"/>
        <v>593</v>
      </c>
      <c r="AA157">
        <v>31892591</v>
      </c>
      <c r="AB157">
        <f t="shared" si="142"/>
        <v>221.02</v>
      </c>
      <c r="AC157">
        <f t="shared" si="121"/>
        <v>16.82</v>
      </c>
      <c r="AD157">
        <f t="shared" si="143"/>
        <v>63.45</v>
      </c>
      <c r="AE157">
        <f t="shared" si="144"/>
        <v>0</v>
      </c>
      <c r="AF157">
        <f t="shared" si="145"/>
        <v>140.75</v>
      </c>
      <c r="AG157">
        <f t="shared" si="122"/>
        <v>0</v>
      </c>
      <c r="AH157">
        <f t="shared" si="123"/>
        <v>15.2</v>
      </c>
      <c r="AI157">
        <f t="shared" si="124"/>
        <v>0</v>
      </c>
      <c r="AJ157">
        <f t="shared" si="125"/>
        <v>0</v>
      </c>
      <c r="AK157">
        <v>221.02</v>
      </c>
      <c r="AL157">
        <v>16.82</v>
      </c>
      <c r="AM157">
        <v>63.45</v>
      </c>
      <c r="AN157">
        <v>0</v>
      </c>
      <c r="AO157">
        <v>140.75</v>
      </c>
      <c r="AP157">
        <v>0</v>
      </c>
      <c r="AQ157">
        <v>15.2</v>
      </c>
      <c r="AR157">
        <v>0</v>
      </c>
      <c r="AS157">
        <v>0</v>
      </c>
      <c r="AT157">
        <v>95</v>
      </c>
      <c r="AU157">
        <v>65</v>
      </c>
      <c r="AV157">
        <v>1</v>
      </c>
      <c r="AW157">
        <v>1</v>
      </c>
      <c r="AZ157">
        <v>6.49</v>
      </c>
      <c r="BA157">
        <v>6.49</v>
      </c>
      <c r="BB157">
        <v>6.49</v>
      </c>
      <c r="BC157">
        <v>6.49</v>
      </c>
      <c r="BH157">
        <v>0</v>
      </c>
      <c r="BI157">
        <v>2</v>
      </c>
      <c r="BJ157" t="s">
        <v>210</v>
      </c>
      <c r="BM157">
        <v>108003</v>
      </c>
      <c r="BN157">
        <v>0</v>
      </c>
      <c r="BP157">
        <v>0</v>
      </c>
      <c r="BQ157">
        <v>2</v>
      </c>
      <c r="BR157">
        <v>0</v>
      </c>
      <c r="BS157">
        <v>6.49</v>
      </c>
      <c r="BT157">
        <v>1</v>
      </c>
      <c r="BU157">
        <v>1</v>
      </c>
      <c r="BV157">
        <v>1</v>
      </c>
      <c r="BW157">
        <v>1</v>
      </c>
      <c r="BX157">
        <v>1</v>
      </c>
      <c r="BZ157">
        <v>95</v>
      </c>
      <c r="CA157">
        <v>65</v>
      </c>
      <c r="CF157">
        <v>0</v>
      </c>
      <c r="CG157">
        <v>0</v>
      </c>
      <c r="CM157">
        <v>0</v>
      </c>
      <c r="CO157">
        <v>0</v>
      </c>
      <c r="CP157">
        <f t="shared" si="146"/>
        <v>1434</v>
      </c>
      <c r="CQ157">
        <f t="shared" si="126"/>
        <v>109.1618</v>
      </c>
      <c r="CR157">
        <f t="shared" si="127"/>
        <v>411.7905</v>
      </c>
      <c r="CS157">
        <f t="shared" si="128"/>
        <v>0</v>
      </c>
      <c r="CT157">
        <f t="shared" si="129"/>
        <v>913.4675000000001</v>
      </c>
      <c r="CU157">
        <f t="shared" si="130"/>
        <v>0</v>
      </c>
      <c r="CV157">
        <f t="shared" si="131"/>
        <v>15.2</v>
      </c>
      <c r="CW157">
        <f t="shared" si="132"/>
        <v>0</v>
      </c>
      <c r="CX157">
        <f t="shared" si="133"/>
        <v>0</v>
      </c>
      <c r="CY157">
        <f t="shared" si="134"/>
        <v>867.35</v>
      </c>
      <c r="CZ157">
        <f t="shared" si="135"/>
        <v>593.45</v>
      </c>
      <c r="DN157">
        <v>0</v>
      </c>
      <c r="DO157">
        <v>0</v>
      </c>
      <c r="DP157">
        <v>1</v>
      </c>
      <c r="DQ157">
        <v>1</v>
      </c>
      <c r="DU157">
        <v>1003</v>
      </c>
      <c r="DV157" t="s">
        <v>209</v>
      </c>
      <c r="DW157" t="s">
        <v>209</v>
      </c>
      <c r="DX157">
        <v>100</v>
      </c>
      <c r="EE157">
        <v>27365006</v>
      </c>
      <c r="EF157">
        <v>2</v>
      </c>
      <c r="EG157" t="s">
        <v>211</v>
      </c>
      <c r="EH157">
        <v>0</v>
      </c>
      <c r="EJ157">
        <v>2</v>
      </c>
      <c r="EK157">
        <v>108003</v>
      </c>
      <c r="EL157" t="s">
        <v>212</v>
      </c>
      <c r="EM157" t="s">
        <v>213</v>
      </c>
      <c r="EQ157">
        <v>131072</v>
      </c>
      <c r="ER157">
        <v>221.02</v>
      </c>
      <c r="ES157">
        <v>16.82</v>
      </c>
      <c r="ET157">
        <v>63.45</v>
      </c>
      <c r="EU157">
        <v>0</v>
      </c>
      <c r="EV157">
        <v>140.75</v>
      </c>
      <c r="EW157">
        <v>15.2</v>
      </c>
      <c r="EX157">
        <v>0</v>
      </c>
      <c r="EY157">
        <v>0</v>
      </c>
      <c r="FQ157">
        <v>0</v>
      </c>
      <c r="FR157">
        <f t="shared" si="136"/>
        <v>0</v>
      </c>
      <c r="FS157">
        <v>0</v>
      </c>
      <c r="FX157">
        <v>95</v>
      </c>
      <c r="FY157">
        <v>65</v>
      </c>
      <c r="GD157">
        <v>0</v>
      </c>
      <c r="GF157">
        <v>399756350</v>
      </c>
      <c r="GG157">
        <v>1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137"/>
        <v>0</v>
      </c>
      <c r="GM157">
        <f t="shared" si="138"/>
        <v>2894</v>
      </c>
      <c r="GN157">
        <f t="shared" si="139"/>
        <v>0</v>
      </c>
      <c r="GO157">
        <f t="shared" si="140"/>
        <v>2894</v>
      </c>
      <c r="GP157">
        <f t="shared" si="141"/>
        <v>0</v>
      </c>
      <c r="GR157">
        <v>0</v>
      </c>
      <c r="GT157">
        <v>0</v>
      </c>
      <c r="GU157">
        <v>1</v>
      </c>
      <c r="GV157">
        <v>0</v>
      </c>
      <c r="GW157">
        <v>0</v>
      </c>
    </row>
    <row r="158" spans="1:255" ht="12.75">
      <c r="A158" s="2">
        <v>18</v>
      </c>
      <c r="B158" s="2">
        <v>1</v>
      </c>
      <c r="C158" s="2">
        <v>215</v>
      </c>
      <c r="D158" s="2"/>
      <c r="E158" s="2" t="s">
        <v>214</v>
      </c>
      <c r="F158" s="2" t="s">
        <v>215</v>
      </c>
      <c r="G158" s="2" t="str">
        <f>'1.Смета.и.Акт'!C161</f>
        <v>Клипса для крепежа гофротрубы, диаметром 32 мм (диаметром 20мм)</v>
      </c>
      <c r="H158" s="2" t="s">
        <v>55</v>
      </c>
      <c r="I158" s="2">
        <f>I156*J158</f>
        <v>175</v>
      </c>
      <c r="J158" s="2">
        <v>175</v>
      </c>
      <c r="K158" s="2"/>
      <c r="L158" s="2"/>
      <c r="M158" s="2"/>
      <c r="N158" s="2"/>
      <c r="O158" s="2">
        <f t="shared" si="110"/>
        <v>75</v>
      </c>
      <c r="P158" s="2">
        <f t="shared" si="111"/>
        <v>75</v>
      </c>
      <c r="Q158" s="2">
        <f t="shared" si="112"/>
        <v>0</v>
      </c>
      <c r="R158" s="2">
        <f t="shared" si="113"/>
        <v>0</v>
      </c>
      <c r="S158" s="2">
        <f t="shared" si="114"/>
        <v>0</v>
      </c>
      <c r="T158" s="2">
        <f t="shared" si="115"/>
        <v>0</v>
      </c>
      <c r="U158" s="2">
        <f t="shared" si="116"/>
        <v>0</v>
      </c>
      <c r="V158" s="2">
        <f t="shared" si="117"/>
        <v>0</v>
      </c>
      <c r="W158" s="2">
        <f t="shared" si="118"/>
        <v>0</v>
      </c>
      <c r="X158" s="2">
        <f t="shared" si="119"/>
        <v>0</v>
      </c>
      <c r="Y158" s="2">
        <f t="shared" si="120"/>
        <v>0</v>
      </c>
      <c r="Z158" s="2"/>
      <c r="AA158" s="2">
        <v>31892590</v>
      </c>
      <c r="AB158" s="2">
        <f t="shared" si="142"/>
        <v>0.43</v>
      </c>
      <c r="AC158" s="2">
        <f>'1.Смета.и.Акт'!F161</f>
        <v>0.43</v>
      </c>
      <c r="AD158" s="2">
        <f t="shared" si="143"/>
        <v>0</v>
      </c>
      <c r="AE158" s="2">
        <f t="shared" si="144"/>
        <v>0</v>
      </c>
      <c r="AF158" s="2">
        <f t="shared" si="145"/>
        <v>0</v>
      </c>
      <c r="AG158" s="2">
        <f t="shared" si="122"/>
        <v>0</v>
      </c>
      <c r="AH158" s="2">
        <f t="shared" si="123"/>
        <v>0</v>
      </c>
      <c r="AI158" s="2">
        <f t="shared" si="124"/>
        <v>0</v>
      </c>
      <c r="AJ158" s="2">
        <f t="shared" si="125"/>
        <v>0</v>
      </c>
      <c r="AK158" s="2">
        <v>0.43</v>
      </c>
      <c r="AL158" s="2">
        <v>0.43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3</v>
      </c>
      <c r="BE158" s="2" t="s">
        <v>3</v>
      </c>
      <c r="BF158" s="2" t="s">
        <v>3</v>
      </c>
      <c r="BG158" s="2" t="s">
        <v>3</v>
      </c>
      <c r="BH158" s="2">
        <v>3</v>
      </c>
      <c r="BI158" s="2">
        <v>1</v>
      </c>
      <c r="BJ158" s="2" t="str">
        <f>'1.Смета.и.Акт'!B161</f>
        <v>103-1178 ТССЦ-57 (ред.2014) (ПРИМ.)</v>
      </c>
      <c r="BK158" s="2"/>
      <c r="BL158" s="2"/>
      <c r="BM158" s="2">
        <v>500001</v>
      </c>
      <c r="BN158" s="2">
        <v>0</v>
      </c>
      <c r="BO158" s="2" t="s">
        <v>3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3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3</v>
      </c>
      <c r="CO158" s="2">
        <v>0</v>
      </c>
      <c r="CP158" s="2">
        <f>IF('1.Смета.и.Акт'!F161=AC158+AD158+AF158,P158+Q158+S158,I158*AB158)</f>
        <v>75</v>
      </c>
      <c r="CQ158" s="2">
        <f t="shared" si="126"/>
        <v>0.43</v>
      </c>
      <c r="CR158" s="2">
        <f t="shared" si="127"/>
        <v>0</v>
      </c>
      <c r="CS158" s="2">
        <f t="shared" si="128"/>
        <v>0</v>
      </c>
      <c r="CT158" s="2">
        <f t="shared" si="129"/>
        <v>0</v>
      </c>
      <c r="CU158" s="2">
        <f t="shared" si="130"/>
        <v>0</v>
      </c>
      <c r="CV158" s="2">
        <f t="shared" si="131"/>
        <v>0</v>
      </c>
      <c r="CW158" s="2">
        <f t="shared" si="132"/>
        <v>0</v>
      </c>
      <c r="CX158" s="2">
        <f t="shared" si="133"/>
        <v>0</v>
      </c>
      <c r="CY158" s="2">
        <f t="shared" si="134"/>
        <v>0</v>
      </c>
      <c r="CZ158" s="2">
        <f t="shared" si="135"/>
        <v>0</v>
      </c>
      <c r="DA158" s="2"/>
      <c r="DB158" s="2"/>
      <c r="DC158" s="2" t="s">
        <v>3</v>
      </c>
      <c r="DD158" s="2" t="s">
        <v>3</v>
      </c>
      <c r="DE158" s="2" t="s">
        <v>3</v>
      </c>
      <c r="DF158" s="2" t="s">
        <v>3</v>
      </c>
      <c r="DG158" s="2" t="s">
        <v>3</v>
      </c>
      <c r="DH158" s="2" t="s">
        <v>3</v>
      </c>
      <c r="DI158" s="2" t="s">
        <v>3</v>
      </c>
      <c r="DJ158" s="2" t="s">
        <v>3</v>
      </c>
      <c r="DK158" s="2" t="s">
        <v>3</v>
      </c>
      <c r="DL158" s="2" t="s">
        <v>3</v>
      </c>
      <c r="DM158" s="2" t="s">
        <v>3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55</v>
      </c>
      <c r="DW158" s="2" t="str">
        <f>'1.Смета.и.Акт'!D161</f>
        <v>шт.</v>
      </c>
      <c r="DX158" s="2">
        <v>1</v>
      </c>
      <c r="DY158" s="2"/>
      <c r="DZ158" s="2"/>
      <c r="EA158" s="2"/>
      <c r="EB158" s="2"/>
      <c r="EC158" s="2"/>
      <c r="ED158" s="2"/>
      <c r="EE158" s="2">
        <v>27364798</v>
      </c>
      <c r="EF158" s="2">
        <v>20</v>
      </c>
      <c r="EG158" s="2" t="s">
        <v>57</v>
      </c>
      <c r="EH158" s="2">
        <v>0</v>
      </c>
      <c r="EI158" s="2" t="s">
        <v>3</v>
      </c>
      <c r="EJ158" s="2">
        <v>1</v>
      </c>
      <c r="EK158" s="2">
        <v>500001</v>
      </c>
      <c r="EL158" s="2" t="s">
        <v>58</v>
      </c>
      <c r="EM158" s="2" t="s">
        <v>59</v>
      </c>
      <c r="EN158" s="2"/>
      <c r="EO158" s="2" t="s">
        <v>3</v>
      </c>
      <c r="EP158" s="2"/>
      <c r="EQ158" s="2">
        <v>0</v>
      </c>
      <c r="ER158" s="2">
        <v>0.43</v>
      </c>
      <c r="ES158" s="2">
        <v>0.43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136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3</v>
      </c>
      <c r="GB158" s="2"/>
      <c r="GC158" s="2"/>
      <c r="GD158" s="2">
        <v>0</v>
      </c>
      <c r="GE158" s="2"/>
      <c r="GF158" s="2">
        <v>-1240000911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137"/>
        <v>0</v>
      </c>
      <c r="GM158" s="2">
        <f t="shared" si="138"/>
        <v>75</v>
      </c>
      <c r="GN158" s="2">
        <f t="shared" si="139"/>
        <v>75</v>
      </c>
      <c r="GO158" s="2">
        <f t="shared" si="140"/>
        <v>0</v>
      </c>
      <c r="GP158" s="2">
        <f t="shared" si="141"/>
        <v>0</v>
      </c>
      <c r="GQ158" s="2" t="s">
        <v>599</v>
      </c>
      <c r="GR158" s="2">
        <v>0</v>
      </c>
      <c r="GS158" s="2">
        <v>175</v>
      </c>
      <c r="GT158" s="2">
        <v>0</v>
      </c>
      <c r="GU158" s="2">
        <v>1</v>
      </c>
      <c r="GV158" s="2">
        <v>0</v>
      </c>
      <c r="GW158" s="2">
        <v>0</v>
      </c>
      <c r="GX158" s="2"/>
      <c r="GY158" s="2"/>
      <c r="GZ158" s="2"/>
      <c r="HA158" s="2"/>
      <c r="HB158" s="2" t="str">
        <f>LEFT(Source!F158,17)</f>
        <v>103-1178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05" ht="12.75">
      <c r="A159">
        <v>18</v>
      </c>
      <c r="B159">
        <v>1</v>
      </c>
      <c r="C159">
        <v>222</v>
      </c>
      <c r="E159" t="s">
        <v>214</v>
      </c>
      <c r="F159" t="s">
        <v>215</v>
      </c>
      <c r="G159" t="s">
        <v>216</v>
      </c>
      <c r="H159" t="s">
        <v>55</v>
      </c>
      <c r="I159">
        <f>I157*J159</f>
        <v>175</v>
      </c>
      <c r="J159">
        <v>175</v>
      </c>
      <c r="O159">
        <f t="shared" si="110"/>
        <v>488</v>
      </c>
      <c r="P159">
        <f t="shared" si="111"/>
        <v>488</v>
      </c>
      <c r="Q159">
        <f t="shared" si="112"/>
        <v>0</v>
      </c>
      <c r="R159">
        <f t="shared" si="113"/>
        <v>0</v>
      </c>
      <c r="S159">
        <f t="shared" si="114"/>
        <v>0</v>
      </c>
      <c r="T159">
        <f t="shared" si="115"/>
        <v>0</v>
      </c>
      <c r="U159">
        <f t="shared" si="116"/>
        <v>0</v>
      </c>
      <c r="V159">
        <f t="shared" si="117"/>
        <v>0</v>
      </c>
      <c r="W159">
        <f t="shared" si="118"/>
        <v>0</v>
      </c>
      <c r="X159">
        <f t="shared" si="119"/>
        <v>0</v>
      </c>
      <c r="Y159">
        <f t="shared" si="120"/>
        <v>0</v>
      </c>
      <c r="AA159">
        <v>31892591</v>
      </c>
      <c r="AB159">
        <f t="shared" si="142"/>
        <v>0.43</v>
      </c>
      <c r="AC159">
        <f t="shared" si="121"/>
        <v>0.43</v>
      </c>
      <c r="AD159">
        <f t="shared" si="143"/>
        <v>0</v>
      </c>
      <c r="AE159">
        <f t="shared" si="144"/>
        <v>0</v>
      </c>
      <c r="AF159">
        <f t="shared" si="145"/>
        <v>0</v>
      </c>
      <c r="AG159">
        <f t="shared" si="122"/>
        <v>0</v>
      </c>
      <c r="AH159">
        <f t="shared" si="123"/>
        <v>0</v>
      </c>
      <c r="AI159">
        <f t="shared" si="124"/>
        <v>0</v>
      </c>
      <c r="AJ159">
        <f t="shared" si="125"/>
        <v>0</v>
      </c>
      <c r="AK159">
        <v>0.43</v>
      </c>
      <c r="AL159">
        <v>0.43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6.49</v>
      </c>
      <c r="BA159">
        <v>1</v>
      </c>
      <c r="BB159">
        <v>1</v>
      </c>
      <c r="BC159">
        <v>6.49</v>
      </c>
      <c r="BH159">
        <v>3</v>
      </c>
      <c r="BI159">
        <v>1</v>
      </c>
      <c r="BJ159" t="s">
        <v>217</v>
      </c>
      <c r="BM159">
        <v>500001</v>
      </c>
      <c r="BN159">
        <v>0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0</v>
      </c>
      <c r="CA159">
        <v>0</v>
      </c>
      <c r="CF159">
        <v>0</v>
      </c>
      <c r="CG159">
        <v>0</v>
      </c>
      <c r="CM159">
        <v>0</v>
      </c>
      <c r="CO159">
        <v>0</v>
      </c>
      <c r="CP159">
        <f t="shared" si="146"/>
        <v>488</v>
      </c>
      <c r="CQ159">
        <f t="shared" si="126"/>
        <v>2.7907</v>
      </c>
      <c r="CR159">
        <f t="shared" si="127"/>
        <v>0</v>
      </c>
      <c r="CS159">
        <f t="shared" si="128"/>
        <v>0</v>
      </c>
      <c r="CT159">
        <f t="shared" si="129"/>
        <v>0</v>
      </c>
      <c r="CU159">
        <f t="shared" si="130"/>
        <v>0</v>
      </c>
      <c r="CV159">
        <f t="shared" si="131"/>
        <v>0</v>
      </c>
      <c r="CW159">
        <f t="shared" si="132"/>
        <v>0</v>
      </c>
      <c r="CX159">
        <f t="shared" si="133"/>
        <v>0</v>
      </c>
      <c r="CY159">
        <f t="shared" si="134"/>
        <v>0</v>
      </c>
      <c r="CZ159">
        <f t="shared" si="135"/>
        <v>0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55</v>
      </c>
      <c r="DW159" t="s">
        <v>55</v>
      </c>
      <c r="DX159">
        <v>1</v>
      </c>
      <c r="EE159">
        <v>27364798</v>
      </c>
      <c r="EF159">
        <v>20</v>
      </c>
      <c r="EG159" t="s">
        <v>57</v>
      </c>
      <c r="EH159">
        <v>0</v>
      </c>
      <c r="EJ159">
        <v>1</v>
      </c>
      <c r="EK159">
        <v>500001</v>
      </c>
      <c r="EL159" t="s">
        <v>58</v>
      </c>
      <c r="EM159" t="s">
        <v>59</v>
      </c>
      <c r="EQ159">
        <v>0</v>
      </c>
      <c r="ER159">
        <v>0.43</v>
      </c>
      <c r="ES159">
        <v>0.43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136"/>
        <v>0</v>
      </c>
      <c r="FS159">
        <v>0</v>
      </c>
      <c r="FX159">
        <v>0</v>
      </c>
      <c r="FY159">
        <v>0</v>
      </c>
      <c r="GD159">
        <v>0</v>
      </c>
      <c r="GF159">
        <v>-1240000911</v>
      </c>
      <c r="GG159">
        <v>1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137"/>
        <v>0</v>
      </c>
      <c r="GM159">
        <f t="shared" si="138"/>
        <v>488</v>
      </c>
      <c r="GN159">
        <f t="shared" si="139"/>
        <v>488</v>
      </c>
      <c r="GO159">
        <f t="shared" si="140"/>
        <v>0</v>
      </c>
      <c r="GP159">
        <f t="shared" si="141"/>
        <v>0</v>
      </c>
      <c r="GQ159" t="s">
        <v>599</v>
      </c>
      <c r="GR159">
        <v>0</v>
      </c>
      <c r="GS159">
        <v>175</v>
      </c>
      <c r="GT159">
        <v>0</v>
      </c>
      <c r="GU159">
        <v>1</v>
      </c>
      <c r="GV159">
        <v>0</v>
      </c>
      <c r="GW159">
        <v>0</v>
      </c>
    </row>
    <row r="160" spans="1:255" ht="12.75">
      <c r="A160" s="2">
        <v>18</v>
      </c>
      <c r="B160" s="2">
        <v>1</v>
      </c>
      <c r="C160" s="2">
        <v>216</v>
      </c>
      <c r="D160" s="2"/>
      <c r="E160" s="2" t="s">
        <v>218</v>
      </c>
      <c r="F160" s="2" t="s">
        <v>219</v>
      </c>
      <c r="G160" s="2" t="str">
        <f>'1.Смета.и.Акт'!C162</f>
        <v>Трубы гибкие гофрированные из самозатухающего ПВХ-пластиката (ГОСТ Р 50827-95) легкого типа, со стальной протяжкой (зондом), наружным диаметром 20 мм</v>
      </c>
      <c r="H160" s="2" t="s">
        <v>221</v>
      </c>
      <c r="I160" s="2">
        <f>I156*J160</f>
        <v>102</v>
      </c>
      <c r="J160" s="2">
        <v>102</v>
      </c>
      <c r="K160" s="2"/>
      <c r="L160" s="2"/>
      <c r="M160" s="2"/>
      <c r="N160" s="2"/>
      <c r="O160" s="2">
        <f t="shared" si="110"/>
        <v>333</v>
      </c>
      <c r="P160" s="2">
        <f t="shared" si="111"/>
        <v>333</v>
      </c>
      <c r="Q160" s="2">
        <f t="shared" si="112"/>
        <v>0</v>
      </c>
      <c r="R160" s="2">
        <f t="shared" si="113"/>
        <v>0</v>
      </c>
      <c r="S160" s="2">
        <f t="shared" si="114"/>
        <v>0</v>
      </c>
      <c r="T160" s="2">
        <f t="shared" si="115"/>
        <v>0</v>
      </c>
      <c r="U160" s="2">
        <f t="shared" si="116"/>
        <v>0</v>
      </c>
      <c r="V160" s="2">
        <f t="shared" si="117"/>
        <v>0</v>
      </c>
      <c r="W160" s="2">
        <f t="shared" si="118"/>
        <v>1</v>
      </c>
      <c r="X160" s="2">
        <f t="shared" si="119"/>
        <v>0</v>
      </c>
      <c r="Y160" s="2">
        <f t="shared" si="120"/>
        <v>0</v>
      </c>
      <c r="Z160" s="2"/>
      <c r="AA160" s="2">
        <v>31892590</v>
      </c>
      <c r="AB160" s="2">
        <f t="shared" si="142"/>
        <v>3.26</v>
      </c>
      <c r="AC160" s="2">
        <f>'1.Смета.и.Акт'!F162</f>
        <v>3.26</v>
      </c>
      <c r="AD160" s="2">
        <f t="shared" si="143"/>
        <v>0</v>
      </c>
      <c r="AE160" s="2">
        <f t="shared" si="144"/>
        <v>0</v>
      </c>
      <c r="AF160" s="2">
        <f t="shared" si="145"/>
        <v>0</v>
      </c>
      <c r="AG160" s="2">
        <f t="shared" si="122"/>
        <v>0</v>
      </c>
      <c r="AH160" s="2">
        <f t="shared" si="123"/>
        <v>0</v>
      </c>
      <c r="AI160" s="2">
        <f t="shared" si="124"/>
        <v>0</v>
      </c>
      <c r="AJ160" s="2">
        <f t="shared" si="125"/>
        <v>0.01</v>
      </c>
      <c r="AK160" s="2">
        <v>3.26</v>
      </c>
      <c r="AL160" s="2">
        <v>3.26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0.01</v>
      </c>
      <c r="AT160" s="2">
        <v>0</v>
      </c>
      <c r="AU160" s="2">
        <v>0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3</v>
      </c>
      <c r="BE160" s="2" t="s">
        <v>3</v>
      </c>
      <c r="BF160" s="2" t="s">
        <v>3</v>
      </c>
      <c r="BG160" s="2" t="s">
        <v>3</v>
      </c>
      <c r="BH160" s="2">
        <v>3</v>
      </c>
      <c r="BI160" s="2">
        <v>1</v>
      </c>
      <c r="BJ160" s="2" t="str">
        <f>'1.Смета.и.Акт'!B162</f>
        <v>103-2404 ТССЦ-57 (ред.2014)</v>
      </c>
      <c r="BK160" s="2"/>
      <c r="BL160" s="2"/>
      <c r="BM160" s="2">
        <v>500001</v>
      </c>
      <c r="BN160" s="2">
        <v>0</v>
      </c>
      <c r="BO160" s="2" t="s">
        <v>3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3</v>
      </c>
      <c r="BZ160" s="2">
        <v>0</v>
      </c>
      <c r="CA160" s="2">
        <v>0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3</v>
      </c>
      <c r="CO160" s="2">
        <v>0</v>
      </c>
      <c r="CP160" s="2">
        <f>IF('1.Смета.и.Акт'!F162=AC160+AD160+AF160,P160+Q160+S160,I160*AB160)</f>
        <v>333</v>
      </c>
      <c r="CQ160" s="2">
        <f t="shared" si="126"/>
        <v>3.26</v>
      </c>
      <c r="CR160" s="2">
        <f t="shared" si="127"/>
        <v>0</v>
      </c>
      <c r="CS160" s="2">
        <f t="shared" si="128"/>
        <v>0</v>
      </c>
      <c r="CT160" s="2">
        <f t="shared" si="129"/>
        <v>0</v>
      </c>
      <c r="CU160" s="2">
        <f t="shared" si="130"/>
        <v>0</v>
      </c>
      <c r="CV160" s="2">
        <f t="shared" si="131"/>
        <v>0</v>
      </c>
      <c r="CW160" s="2">
        <f t="shared" si="132"/>
        <v>0</v>
      </c>
      <c r="CX160" s="2">
        <f t="shared" si="133"/>
        <v>0.01</v>
      </c>
      <c r="CY160" s="2">
        <f t="shared" si="134"/>
        <v>0</v>
      </c>
      <c r="CZ160" s="2">
        <f t="shared" si="135"/>
        <v>0</v>
      </c>
      <c r="DA160" s="2"/>
      <c r="DB160" s="2"/>
      <c r="DC160" s="2" t="s">
        <v>3</v>
      </c>
      <c r="DD160" s="2" t="s">
        <v>3</v>
      </c>
      <c r="DE160" s="2" t="s">
        <v>3</v>
      </c>
      <c r="DF160" s="2" t="s">
        <v>3</v>
      </c>
      <c r="DG160" s="2" t="s">
        <v>3</v>
      </c>
      <c r="DH160" s="2" t="s">
        <v>3</v>
      </c>
      <c r="DI160" s="2" t="s">
        <v>3</v>
      </c>
      <c r="DJ160" s="2" t="s">
        <v>3</v>
      </c>
      <c r="DK160" s="2" t="s">
        <v>3</v>
      </c>
      <c r="DL160" s="2" t="s">
        <v>3</v>
      </c>
      <c r="DM160" s="2" t="s">
        <v>3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1003</v>
      </c>
      <c r="DV160" s="2" t="s">
        <v>221</v>
      </c>
      <c r="DW160" s="2" t="str">
        <f>'1.Смета.и.Акт'!D162</f>
        <v>м</v>
      </c>
      <c r="DX160" s="2">
        <v>1</v>
      </c>
      <c r="DY160" s="2"/>
      <c r="DZ160" s="2"/>
      <c r="EA160" s="2"/>
      <c r="EB160" s="2"/>
      <c r="EC160" s="2"/>
      <c r="ED160" s="2"/>
      <c r="EE160" s="2">
        <v>27364798</v>
      </c>
      <c r="EF160" s="2">
        <v>20</v>
      </c>
      <c r="EG160" s="2" t="s">
        <v>57</v>
      </c>
      <c r="EH160" s="2">
        <v>0</v>
      </c>
      <c r="EI160" s="2" t="s">
        <v>3</v>
      </c>
      <c r="EJ160" s="2">
        <v>1</v>
      </c>
      <c r="EK160" s="2">
        <v>500001</v>
      </c>
      <c r="EL160" s="2" t="s">
        <v>58</v>
      </c>
      <c r="EM160" s="2" t="s">
        <v>59</v>
      </c>
      <c r="EN160" s="2"/>
      <c r="EO160" s="2" t="s">
        <v>3</v>
      </c>
      <c r="EP160" s="2"/>
      <c r="EQ160" s="2">
        <v>0</v>
      </c>
      <c r="ER160" s="2">
        <v>3.26</v>
      </c>
      <c r="ES160" s="2">
        <v>3.26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136"/>
        <v>0</v>
      </c>
      <c r="FS160" s="2">
        <v>0</v>
      </c>
      <c r="FT160" s="2"/>
      <c r="FU160" s="2"/>
      <c r="FV160" s="2"/>
      <c r="FW160" s="2"/>
      <c r="FX160" s="2">
        <v>0</v>
      </c>
      <c r="FY160" s="2">
        <v>0</v>
      </c>
      <c r="FZ160" s="2"/>
      <c r="GA160" s="2" t="s">
        <v>3</v>
      </c>
      <c r="GB160" s="2"/>
      <c r="GC160" s="2"/>
      <c r="GD160" s="2">
        <v>0</v>
      </c>
      <c r="GE160" s="2"/>
      <c r="GF160" s="2">
        <v>-1789396685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137"/>
        <v>0</v>
      </c>
      <c r="GM160" s="2">
        <f t="shared" si="138"/>
        <v>333</v>
      </c>
      <c r="GN160" s="2">
        <f t="shared" si="139"/>
        <v>333</v>
      </c>
      <c r="GO160" s="2">
        <f t="shared" si="140"/>
        <v>0</v>
      </c>
      <c r="GP160" s="2">
        <f t="shared" si="141"/>
        <v>0</v>
      </c>
      <c r="GQ160" s="2" t="s">
        <v>600</v>
      </c>
      <c r="GR160" s="2">
        <v>0</v>
      </c>
      <c r="GS160" s="2">
        <v>102</v>
      </c>
      <c r="GT160" s="2">
        <v>0</v>
      </c>
      <c r="GU160" s="2">
        <v>1</v>
      </c>
      <c r="GV160" s="2">
        <v>0</v>
      </c>
      <c r="GW160" s="2">
        <v>0</v>
      </c>
      <c r="GX160" s="2"/>
      <c r="GY160" s="2"/>
      <c r="GZ160" s="2"/>
      <c r="HA160" s="2"/>
      <c r="HB160" s="2" t="str">
        <f>LEFT(Source!F160,17)</f>
        <v>103-2404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05" ht="12.75">
      <c r="A161">
        <v>18</v>
      </c>
      <c r="B161">
        <v>1</v>
      </c>
      <c r="C161">
        <v>223</v>
      </c>
      <c r="E161" t="s">
        <v>218</v>
      </c>
      <c r="F161" t="s">
        <v>219</v>
      </c>
      <c r="G161" t="s">
        <v>220</v>
      </c>
      <c r="H161" t="s">
        <v>221</v>
      </c>
      <c r="I161">
        <f>I157*J161</f>
        <v>102</v>
      </c>
      <c r="J161">
        <v>102</v>
      </c>
      <c r="O161">
        <f t="shared" si="110"/>
        <v>2158</v>
      </c>
      <c r="P161">
        <f t="shared" si="111"/>
        <v>2158</v>
      </c>
      <c r="Q161">
        <f t="shared" si="112"/>
        <v>0</v>
      </c>
      <c r="R161">
        <f t="shared" si="113"/>
        <v>0</v>
      </c>
      <c r="S161">
        <f t="shared" si="114"/>
        <v>0</v>
      </c>
      <c r="T161">
        <f t="shared" si="115"/>
        <v>0</v>
      </c>
      <c r="U161">
        <f t="shared" si="116"/>
        <v>0</v>
      </c>
      <c r="V161">
        <f t="shared" si="117"/>
        <v>0</v>
      </c>
      <c r="W161">
        <f t="shared" si="118"/>
        <v>1</v>
      </c>
      <c r="X161">
        <f t="shared" si="119"/>
        <v>0</v>
      </c>
      <c r="Y161">
        <f t="shared" si="120"/>
        <v>0</v>
      </c>
      <c r="AA161">
        <v>31892591</v>
      </c>
      <c r="AB161">
        <f t="shared" si="142"/>
        <v>3.26</v>
      </c>
      <c r="AC161">
        <f t="shared" si="121"/>
        <v>3.26</v>
      </c>
      <c r="AD161">
        <f t="shared" si="143"/>
        <v>0</v>
      </c>
      <c r="AE161">
        <f t="shared" si="144"/>
        <v>0</v>
      </c>
      <c r="AF161">
        <f t="shared" si="145"/>
        <v>0</v>
      </c>
      <c r="AG161">
        <f t="shared" si="122"/>
        <v>0</v>
      </c>
      <c r="AH161">
        <f t="shared" si="123"/>
        <v>0</v>
      </c>
      <c r="AI161">
        <f t="shared" si="124"/>
        <v>0</v>
      </c>
      <c r="AJ161">
        <f t="shared" si="125"/>
        <v>0.01</v>
      </c>
      <c r="AK161">
        <v>3.26</v>
      </c>
      <c r="AL161">
        <v>3.26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0.01</v>
      </c>
      <c r="AT161">
        <v>0</v>
      </c>
      <c r="AU161">
        <v>0</v>
      </c>
      <c r="AV161">
        <v>1</v>
      </c>
      <c r="AW161">
        <v>1</v>
      </c>
      <c r="AZ161">
        <v>6.49</v>
      </c>
      <c r="BA161">
        <v>1</v>
      </c>
      <c r="BB161">
        <v>1</v>
      </c>
      <c r="BC161">
        <v>6.49</v>
      </c>
      <c r="BH161">
        <v>3</v>
      </c>
      <c r="BI161">
        <v>1</v>
      </c>
      <c r="BJ161" t="s">
        <v>222</v>
      </c>
      <c r="BM161">
        <v>500001</v>
      </c>
      <c r="BN161">
        <v>0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0</v>
      </c>
      <c r="CA161">
        <v>0</v>
      </c>
      <c r="CF161">
        <v>0</v>
      </c>
      <c r="CG161">
        <v>0</v>
      </c>
      <c r="CM161">
        <v>0</v>
      </c>
      <c r="CO161">
        <v>0</v>
      </c>
      <c r="CP161">
        <f t="shared" si="146"/>
        <v>2158</v>
      </c>
      <c r="CQ161">
        <f t="shared" si="126"/>
        <v>21.1574</v>
      </c>
      <c r="CR161">
        <f t="shared" si="127"/>
        <v>0</v>
      </c>
      <c r="CS161">
        <f t="shared" si="128"/>
        <v>0</v>
      </c>
      <c r="CT161">
        <f t="shared" si="129"/>
        <v>0</v>
      </c>
      <c r="CU161">
        <f t="shared" si="130"/>
        <v>0</v>
      </c>
      <c r="CV161">
        <f t="shared" si="131"/>
        <v>0</v>
      </c>
      <c r="CW161">
        <f t="shared" si="132"/>
        <v>0</v>
      </c>
      <c r="CX161">
        <f t="shared" si="133"/>
        <v>0.01</v>
      </c>
      <c r="CY161">
        <f t="shared" si="134"/>
        <v>0</v>
      </c>
      <c r="CZ161">
        <f t="shared" si="135"/>
        <v>0</v>
      </c>
      <c r="DN161">
        <v>0</v>
      </c>
      <c r="DO161">
        <v>0</v>
      </c>
      <c r="DP161">
        <v>1</v>
      </c>
      <c r="DQ161">
        <v>1</v>
      </c>
      <c r="DU161">
        <v>1003</v>
      </c>
      <c r="DV161" t="s">
        <v>221</v>
      </c>
      <c r="DW161" t="s">
        <v>221</v>
      </c>
      <c r="DX161">
        <v>1</v>
      </c>
      <c r="EE161">
        <v>27364798</v>
      </c>
      <c r="EF161">
        <v>20</v>
      </c>
      <c r="EG161" t="s">
        <v>57</v>
      </c>
      <c r="EH161">
        <v>0</v>
      </c>
      <c r="EJ161">
        <v>1</v>
      </c>
      <c r="EK161">
        <v>500001</v>
      </c>
      <c r="EL161" t="s">
        <v>58</v>
      </c>
      <c r="EM161" t="s">
        <v>59</v>
      </c>
      <c r="EQ161">
        <v>0</v>
      </c>
      <c r="ER161">
        <v>3.26</v>
      </c>
      <c r="ES161">
        <v>3.26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136"/>
        <v>0</v>
      </c>
      <c r="FS161">
        <v>0</v>
      </c>
      <c r="FX161">
        <v>0</v>
      </c>
      <c r="FY161">
        <v>0</v>
      </c>
      <c r="GD161">
        <v>0</v>
      </c>
      <c r="GF161">
        <v>-1789396685</v>
      </c>
      <c r="GG161">
        <v>1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137"/>
        <v>0</v>
      </c>
      <c r="GM161">
        <f t="shared" si="138"/>
        <v>2158</v>
      </c>
      <c r="GN161">
        <f t="shared" si="139"/>
        <v>2158</v>
      </c>
      <c r="GO161">
        <f t="shared" si="140"/>
        <v>0</v>
      </c>
      <c r="GP161">
        <f t="shared" si="141"/>
        <v>0</v>
      </c>
      <c r="GQ161" t="s">
        <v>600</v>
      </c>
      <c r="GR161">
        <v>0</v>
      </c>
      <c r="GS161">
        <v>102</v>
      </c>
      <c r="GT161">
        <v>0</v>
      </c>
      <c r="GU161">
        <v>1</v>
      </c>
      <c r="GV161">
        <v>0</v>
      </c>
      <c r="GW161">
        <v>0</v>
      </c>
    </row>
    <row r="162" spans="1:255" ht="12.75">
      <c r="A162" s="2">
        <v>17</v>
      </c>
      <c r="B162" s="2">
        <v>1</v>
      </c>
      <c r="C162" s="2">
        <f>ROW(SmtRes!A235)</f>
        <v>235</v>
      </c>
      <c r="D162" s="2">
        <f>ROW(EtalonRes!A224)</f>
        <v>224</v>
      </c>
      <c r="E162" s="2" t="s">
        <v>223</v>
      </c>
      <c r="F162" s="2" t="s">
        <v>224</v>
      </c>
      <c r="G162" s="2" t="s">
        <v>225</v>
      </c>
      <c r="H162" s="2" t="s">
        <v>209</v>
      </c>
      <c r="I162" s="2">
        <f>'1.Смета.и.Акт'!E163</f>
        <v>1</v>
      </c>
      <c r="J162" s="2">
        <v>0</v>
      </c>
      <c r="K162" s="2"/>
      <c r="L162" s="2"/>
      <c r="M162" s="2"/>
      <c r="N162" s="2"/>
      <c r="O162" s="2">
        <f t="shared" si="110"/>
        <v>89</v>
      </c>
      <c r="P162" s="2">
        <f t="shared" si="111"/>
        <v>23</v>
      </c>
      <c r="Q162" s="2">
        <f t="shared" si="112"/>
        <v>6</v>
      </c>
      <c r="R162" s="2">
        <f t="shared" si="113"/>
        <v>0</v>
      </c>
      <c r="S162" s="2">
        <f t="shared" si="114"/>
        <v>60</v>
      </c>
      <c r="T162" s="2">
        <f t="shared" si="115"/>
        <v>0</v>
      </c>
      <c r="U162" s="2">
        <f t="shared" si="116"/>
        <v>6.29</v>
      </c>
      <c r="V162" s="2">
        <f t="shared" si="117"/>
        <v>0.03</v>
      </c>
      <c r="W162" s="2">
        <f t="shared" si="118"/>
        <v>0</v>
      </c>
      <c r="X162" s="2">
        <f t="shared" si="119"/>
        <v>57</v>
      </c>
      <c r="Y162" s="2">
        <f t="shared" si="120"/>
        <v>39</v>
      </c>
      <c r="Z162" s="2"/>
      <c r="AA162" s="2">
        <v>31892590</v>
      </c>
      <c r="AB162" s="2">
        <f>'1.Смета.и.Акт'!F163</f>
        <v>88.45</v>
      </c>
      <c r="AC162" s="2">
        <f t="shared" si="121"/>
        <v>22.6</v>
      </c>
      <c r="AD162" s="2">
        <f>'1.Смета.и.Акт'!H163</f>
        <v>6.22</v>
      </c>
      <c r="AE162" s="2">
        <f>'1.Смета.и.Акт'!I163</f>
        <v>0.41</v>
      </c>
      <c r="AF162" s="2">
        <f>'1.Смета.и.Акт'!G163</f>
        <v>59.63</v>
      </c>
      <c r="AG162" s="2">
        <f t="shared" si="122"/>
        <v>0</v>
      </c>
      <c r="AH162" s="2">
        <f t="shared" si="123"/>
        <v>6.29</v>
      </c>
      <c r="AI162" s="2">
        <f t="shared" si="124"/>
        <v>0.03</v>
      </c>
      <c r="AJ162" s="2">
        <f t="shared" si="125"/>
        <v>0</v>
      </c>
      <c r="AK162" s="2">
        <v>88.45</v>
      </c>
      <c r="AL162" s="2">
        <v>22.6</v>
      </c>
      <c r="AM162" s="2">
        <v>6.22</v>
      </c>
      <c r="AN162" s="2">
        <v>0.41</v>
      </c>
      <c r="AO162" s="2">
        <v>59.63</v>
      </c>
      <c r="AP162" s="2">
        <v>0</v>
      </c>
      <c r="AQ162" s="2">
        <v>6.29</v>
      </c>
      <c r="AR162" s="2">
        <v>0.03</v>
      </c>
      <c r="AS162" s="2">
        <v>0</v>
      </c>
      <c r="AT162" s="2">
        <f>'1.Смета.и.Акт'!E164</f>
        <v>95</v>
      </c>
      <c r="AU162" s="2">
        <f>'1.Смета.и.Акт'!E165</f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3</v>
      </c>
      <c r="BE162" s="2" t="s">
        <v>3</v>
      </c>
      <c r="BF162" s="2" t="s">
        <v>3</v>
      </c>
      <c r="BG162" s="2" t="s">
        <v>3</v>
      </c>
      <c r="BH162" s="2">
        <v>0</v>
      </c>
      <c r="BI162" s="2">
        <v>2</v>
      </c>
      <c r="BJ162" s="2" t="s">
        <v>226</v>
      </c>
      <c r="BK162" s="2"/>
      <c r="BL162" s="2"/>
      <c r="BM162" s="2">
        <v>108001</v>
      </c>
      <c r="BN162" s="2">
        <v>0</v>
      </c>
      <c r="BO162" s="2" t="s">
        <v>3</v>
      </c>
      <c r="BP162" s="2">
        <v>0</v>
      </c>
      <c r="BQ162" s="2">
        <v>2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3</v>
      </c>
      <c r="BZ162" s="2">
        <v>95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3</v>
      </c>
      <c r="CO162" s="2">
        <v>0</v>
      </c>
      <c r="CP162" s="2">
        <f>IF('1.Смета.и.Акт'!F163=AC162+AD162+AF162,P162+Q162+S162,I162*AB162)</f>
        <v>89</v>
      </c>
      <c r="CQ162" s="2">
        <f t="shared" si="126"/>
        <v>22.6</v>
      </c>
      <c r="CR162" s="2">
        <f t="shared" si="127"/>
        <v>6.22</v>
      </c>
      <c r="CS162" s="2">
        <f t="shared" si="128"/>
        <v>0.41</v>
      </c>
      <c r="CT162" s="2">
        <f t="shared" si="129"/>
        <v>59.63</v>
      </c>
      <c r="CU162" s="2">
        <f t="shared" si="130"/>
        <v>0</v>
      </c>
      <c r="CV162" s="2">
        <f t="shared" si="131"/>
        <v>6.29</v>
      </c>
      <c r="CW162" s="2">
        <f t="shared" si="132"/>
        <v>0.03</v>
      </c>
      <c r="CX162" s="2">
        <f t="shared" si="133"/>
        <v>0</v>
      </c>
      <c r="CY162" s="2">
        <f t="shared" si="134"/>
        <v>57</v>
      </c>
      <c r="CZ162" s="2">
        <f t="shared" si="135"/>
        <v>39</v>
      </c>
      <c r="DA162" s="2"/>
      <c r="DB162" s="2"/>
      <c r="DC162" s="2" t="s">
        <v>3</v>
      </c>
      <c r="DD162" s="2" t="s">
        <v>3</v>
      </c>
      <c r="DE162" s="2" t="s">
        <v>3</v>
      </c>
      <c r="DF162" s="2" t="s">
        <v>3</v>
      </c>
      <c r="DG162" s="2" t="s">
        <v>3</v>
      </c>
      <c r="DH162" s="2" t="s">
        <v>3</v>
      </c>
      <c r="DI162" s="2" t="s">
        <v>3</v>
      </c>
      <c r="DJ162" s="2" t="s">
        <v>3</v>
      </c>
      <c r="DK162" s="2" t="s">
        <v>3</v>
      </c>
      <c r="DL162" s="2" t="s">
        <v>3</v>
      </c>
      <c r="DM162" s="2" t="s">
        <v>3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1003</v>
      </c>
      <c r="DV162" s="2" t="s">
        <v>209</v>
      </c>
      <c r="DW162" s="2" t="str">
        <f>'1.Смета.и.Акт'!D163</f>
        <v>100 м</v>
      </c>
      <c r="DX162" s="2">
        <v>100</v>
      </c>
      <c r="DY162" s="2"/>
      <c r="DZ162" s="2"/>
      <c r="EA162" s="2"/>
      <c r="EB162" s="2"/>
      <c r="EC162" s="2"/>
      <c r="ED162" s="2"/>
      <c r="EE162" s="2">
        <v>27364748</v>
      </c>
      <c r="EF162" s="2">
        <v>2</v>
      </c>
      <c r="EG162" s="2" t="s">
        <v>211</v>
      </c>
      <c r="EH162" s="2">
        <v>0</v>
      </c>
      <c r="EI162" s="2" t="s">
        <v>3</v>
      </c>
      <c r="EJ162" s="2">
        <v>2</v>
      </c>
      <c r="EK162" s="2">
        <v>108001</v>
      </c>
      <c r="EL162" s="2" t="s">
        <v>227</v>
      </c>
      <c r="EM162" s="2" t="s">
        <v>213</v>
      </c>
      <c r="EN162" s="2"/>
      <c r="EO162" s="2" t="s">
        <v>3</v>
      </c>
      <c r="EP162" s="2"/>
      <c r="EQ162" s="2">
        <v>131072</v>
      </c>
      <c r="ER162" s="2">
        <v>88.45</v>
      </c>
      <c r="ES162" s="2">
        <v>22.6</v>
      </c>
      <c r="ET162" s="2">
        <v>6.22</v>
      </c>
      <c r="EU162" s="2">
        <v>0.41</v>
      </c>
      <c r="EV162" s="2">
        <v>59.63</v>
      </c>
      <c r="EW162" s="2">
        <v>6.29</v>
      </c>
      <c r="EX162" s="2">
        <v>0.03</v>
      </c>
      <c r="EY162" s="2">
        <v>0</v>
      </c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136"/>
        <v>0</v>
      </c>
      <c r="FS162" s="2">
        <v>0</v>
      </c>
      <c r="FT162" s="2"/>
      <c r="FU162" s="2"/>
      <c r="FV162" s="2"/>
      <c r="FW162" s="2"/>
      <c r="FX162" s="2">
        <v>95</v>
      </c>
      <c r="FY162" s="2">
        <v>65</v>
      </c>
      <c r="FZ162" s="2"/>
      <c r="GA162" s="2" t="s">
        <v>3</v>
      </c>
      <c r="GB162" s="2"/>
      <c r="GC162" s="2"/>
      <c r="GD162" s="2">
        <v>0</v>
      </c>
      <c r="GE162" s="2"/>
      <c r="GF162" s="2">
        <v>1720960340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137"/>
        <v>0</v>
      </c>
      <c r="GM162" s="2">
        <f t="shared" si="138"/>
        <v>185</v>
      </c>
      <c r="GN162" s="2">
        <f t="shared" si="139"/>
        <v>0</v>
      </c>
      <c r="GO162" s="2">
        <f t="shared" si="140"/>
        <v>185</v>
      </c>
      <c r="GP162" s="2">
        <f t="shared" si="141"/>
        <v>0</v>
      </c>
      <c r="GQ162" s="2"/>
      <c r="GR162" s="2">
        <v>0</v>
      </c>
      <c r="GS162" s="2"/>
      <c r="GT162" s="2">
        <v>0</v>
      </c>
      <c r="GU162" s="2">
        <v>1</v>
      </c>
      <c r="GV162" s="2">
        <v>0</v>
      </c>
      <c r="GW162" s="2">
        <v>0</v>
      </c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05" ht="12.75">
      <c r="A163">
        <v>17</v>
      </c>
      <c r="B163">
        <v>1</v>
      </c>
      <c r="C163">
        <f>ROW(SmtRes!A246)</f>
        <v>246</v>
      </c>
      <c r="D163">
        <f>ROW(EtalonRes!A234)</f>
        <v>234</v>
      </c>
      <c r="E163" t="s">
        <v>223</v>
      </c>
      <c r="F163" t="s">
        <v>224</v>
      </c>
      <c r="G163" t="s">
        <v>225</v>
      </c>
      <c r="H163" t="s">
        <v>209</v>
      </c>
      <c r="I163">
        <f>'1.Смета.и.Акт'!E163</f>
        <v>1</v>
      </c>
      <c r="J163">
        <v>0</v>
      </c>
      <c r="O163">
        <f t="shared" si="110"/>
        <v>574</v>
      </c>
      <c r="P163">
        <f t="shared" si="111"/>
        <v>147</v>
      </c>
      <c r="Q163">
        <f t="shared" si="112"/>
        <v>40</v>
      </c>
      <c r="R163">
        <f t="shared" si="113"/>
        <v>3</v>
      </c>
      <c r="S163">
        <f t="shared" si="114"/>
        <v>387</v>
      </c>
      <c r="T163">
        <f t="shared" si="115"/>
        <v>0</v>
      </c>
      <c r="U163">
        <f t="shared" si="116"/>
        <v>6.29</v>
      </c>
      <c r="V163">
        <f t="shared" si="117"/>
        <v>0.03</v>
      </c>
      <c r="W163">
        <f t="shared" si="118"/>
        <v>0</v>
      </c>
      <c r="X163">
        <f t="shared" si="119"/>
        <v>371</v>
      </c>
      <c r="Y163">
        <f t="shared" si="120"/>
        <v>254</v>
      </c>
      <c r="AA163">
        <v>31892591</v>
      </c>
      <c r="AB163">
        <f t="shared" si="142"/>
        <v>88.45</v>
      </c>
      <c r="AC163">
        <f t="shared" si="121"/>
        <v>22.6</v>
      </c>
      <c r="AD163">
        <f t="shared" si="143"/>
        <v>6.22</v>
      </c>
      <c r="AE163">
        <f t="shared" si="144"/>
        <v>0.41</v>
      </c>
      <c r="AF163">
        <f t="shared" si="145"/>
        <v>59.63</v>
      </c>
      <c r="AG163">
        <f t="shared" si="122"/>
        <v>0</v>
      </c>
      <c r="AH163">
        <f t="shared" si="123"/>
        <v>6.29</v>
      </c>
      <c r="AI163">
        <f t="shared" si="124"/>
        <v>0.03</v>
      </c>
      <c r="AJ163">
        <f t="shared" si="125"/>
        <v>0</v>
      </c>
      <c r="AK163">
        <v>88.45</v>
      </c>
      <c r="AL163">
        <v>22.6</v>
      </c>
      <c r="AM163">
        <v>6.22</v>
      </c>
      <c r="AN163">
        <v>0.41</v>
      </c>
      <c r="AO163">
        <v>59.63</v>
      </c>
      <c r="AP163">
        <v>0</v>
      </c>
      <c r="AQ163">
        <v>6.29</v>
      </c>
      <c r="AR163">
        <v>0.03</v>
      </c>
      <c r="AS163">
        <v>0</v>
      </c>
      <c r="AT163">
        <v>95</v>
      </c>
      <c r="AU163">
        <v>65</v>
      </c>
      <c r="AV163">
        <v>1</v>
      </c>
      <c r="AW163">
        <v>1</v>
      </c>
      <c r="AZ163">
        <v>6.49</v>
      </c>
      <c r="BA163">
        <v>6.49</v>
      </c>
      <c r="BB163">
        <v>6.49</v>
      </c>
      <c r="BC163">
        <v>6.49</v>
      </c>
      <c r="BH163">
        <v>0</v>
      </c>
      <c r="BI163">
        <v>2</v>
      </c>
      <c r="BJ163" t="s">
        <v>226</v>
      </c>
      <c r="BM163">
        <v>108001</v>
      </c>
      <c r="BN163">
        <v>0</v>
      </c>
      <c r="BP163">
        <v>0</v>
      </c>
      <c r="BQ163">
        <v>2</v>
      </c>
      <c r="BR163">
        <v>0</v>
      </c>
      <c r="BS163">
        <v>6.49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95</v>
      </c>
      <c r="CA163">
        <v>65</v>
      </c>
      <c r="CF163">
        <v>0</v>
      </c>
      <c r="CG163">
        <v>0</v>
      </c>
      <c r="CM163">
        <v>0</v>
      </c>
      <c r="CO163">
        <v>0</v>
      </c>
      <c r="CP163">
        <f t="shared" si="146"/>
        <v>574</v>
      </c>
      <c r="CQ163">
        <f t="shared" si="126"/>
        <v>146.674</v>
      </c>
      <c r="CR163">
        <f t="shared" si="127"/>
        <v>40.3678</v>
      </c>
      <c r="CS163">
        <f t="shared" si="128"/>
        <v>2.6609</v>
      </c>
      <c r="CT163">
        <f t="shared" si="129"/>
        <v>386.99870000000004</v>
      </c>
      <c r="CU163">
        <f t="shared" si="130"/>
        <v>0</v>
      </c>
      <c r="CV163">
        <f t="shared" si="131"/>
        <v>6.29</v>
      </c>
      <c r="CW163">
        <f t="shared" si="132"/>
        <v>0.03</v>
      </c>
      <c r="CX163">
        <f t="shared" si="133"/>
        <v>0</v>
      </c>
      <c r="CY163">
        <f t="shared" si="134"/>
        <v>370.5</v>
      </c>
      <c r="CZ163">
        <f t="shared" si="135"/>
        <v>253.5</v>
      </c>
      <c r="DN163">
        <v>0</v>
      </c>
      <c r="DO163">
        <v>0</v>
      </c>
      <c r="DP163">
        <v>1</v>
      </c>
      <c r="DQ163">
        <v>1</v>
      </c>
      <c r="DU163">
        <v>1003</v>
      </c>
      <c r="DV163" t="s">
        <v>209</v>
      </c>
      <c r="DW163" t="s">
        <v>209</v>
      </c>
      <c r="DX163">
        <v>100</v>
      </c>
      <c r="EE163">
        <v>27364748</v>
      </c>
      <c r="EF163">
        <v>2</v>
      </c>
      <c r="EG163" t="s">
        <v>211</v>
      </c>
      <c r="EH163">
        <v>0</v>
      </c>
      <c r="EJ163">
        <v>2</v>
      </c>
      <c r="EK163">
        <v>108001</v>
      </c>
      <c r="EL163" t="s">
        <v>227</v>
      </c>
      <c r="EM163" t="s">
        <v>213</v>
      </c>
      <c r="EQ163">
        <v>131072</v>
      </c>
      <c r="ER163">
        <v>88.45</v>
      </c>
      <c r="ES163">
        <v>22.6</v>
      </c>
      <c r="ET163">
        <v>6.22</v>
      </c>
      <c r="EU163">
        <v>0.41</v>
      </c>
      <c r="EV163">
        <v>59.63</v>
      </c>
      <c r="EW163">
        <v>6.29</v>
      </c>
      <c r="EX163">
        <v>0.03</v>
      </c>
      <c r="EY163">
        <v>0</v>
      </c>
      <c r="FQ163">
        <v>0</v>
      </c>
      <c r="FR163">
        <f t="shared" si="136"/>
        <v>0</v>
      </c>
      <c r="FS163">
        <v>0</v>
      </c>
      <c r="FX163">
        <v>95</v>
      </c>
      <c r="FY163">
        <v>65</v>
      </c>
      <c r="GD163">
        <v>0</v>
      </c>
      <c r="GF163">
        <v>1720960340</v>
      </c>
      <c r="GG163">
        <v>1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137"/>
        <v>0</v>
      </c>
      <c r="GM163">
        <f t="shared" si="138"/>
        <v>1199</v>
      </c>
      <c r="GN163">
        <f t="shared" si="139"/>
        <v>0</v>
      </c>
      <c r="GO163">
        <f t="shared" si="140"/>
        <v>1199</v>
      </c>
      <c r="GP163">
        <f t="shared" si="141"/>
        <v>0</v>
      </c>
      <c r="GR163">
        <v>0</v>
      </c>
      <c r="GT163">
        <v>0</v>
      </c>
      <c r="GU163">
        <v>1</v>
      </c>
      <c r="GV163">
        <v>0</v>
      </c>
      <c r="GW163">
        <v>0</v>
      </c>
    </row>
    <row r="164" spans="1:255" ht="12.75">
      <c r="A164" s="2">
        <v>18</v>
      </c>
      <c r="B164" s="2">
        <v>1</v>
      </c>
      <c r="C164" s="2">
        <v>232</v>
      </c>
      <c r="D164" s="2"/>
      <c r="E164" s="2" t="s">
        <v>228</v>
      </c>
      <c r="F164" s="2" t="s">
        <v>229</v>
      </c>
      <c r="G164" s="2" t="str">
        <f>'1.Смета.и.Акт'!C166</f>
        <v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напряжением 1,0 кВ, с числом жил - 3 и сечением 2,5 мм2</v>
      </c>
      <c r="H164" s="2" t="s">
        <v>231</v>
      </c>
      <c r="I164" s="2">
        <f>I162*J164</f>
        <v>0.102</v>
      </c>
      <c r="J164" s="2">
        <v>0.102</v>
      </c>
      <c r="K164" s="2"/>
      <c r="L164" s="2"/>
      <c r="M164" s="2"/>
      <c r="N164" s="2"/>
      <c r="O164" s="2">
        <f t="shared" si="110"/>
        <v>1431</v>
      </c>
      <c r="P164" s="2">
        <f t="shared" si="111"/>
        <v>1431</v>
      </c>
      <c r="Q164" s="2">
        <f t="shared" si="112"/>
        <v>0</v>
      </c>
      <c r="R164" s="2">
        <f t="shared" si="113"/>
        <v>0</v>
      </c>
      <c r="S164" s="2">
        <f t="shared" si="114"/>
        <v>0</v>
      </c>
      <c r="T164" s="2">
        <f t="shared" si="115"/>
        <v>0</v>
      </c>
      <c r="U164" s="2">
        <f t="shared" si="116"/>
        <v>0</v>
      </c>
      <c r="V164" s="2">
        <f t="shared" si="117"/>
        <v>0</v>
      </c>
      <c r="W164" s="2">
        <f t="shared" si="118"/>
        <v>2</v>
      </c>
      <c r="X164" s="2">
        <f t="shared" si="119"/>
        <v>0</v>
      </c>
      <c r="Y164" s="2">
        <f t="shared" si="120"/>
        <v>0</v>
      </c>
      <c r="Z164" s="2"/>
      <c r="AA164" s="2">
        <v>31892590</v>
      </c>
      <c r="AB164" s="2">
        <f t="shared" si="142"/>
        <v>14026.47</v>
      </c>
      <c r="AC164" s="2">
        <f>'1.Смета.и.Акт'!F166</f>
        <v>14026.47</v>
      </c>
      <c r="AD164" s="2">
        <f t="shared" si="143"/>
        <v>0</v>
      </c>
      <c r="AE164" s="2">
        <f t="shared" si="144"/>
        <v>0</v>
      </c>
      <c r="AF164" s="2">
        <f t="shared" si="145"/>
        <v>0</v>
      </c>
      <c r="AG164" s="2">
        <f t="shared" si="122"/>
        <v>0</v>
      </c>
      <c r="AH164" s="2">
        <f t="shared" si="123"/>
        <v>0</v>
      </c>
      <c r="AI164" s="2">
        <f t="shared" si="124"/>
        <v>0</v>
      </c>
      <c r="AJ164" s="2">
        <f t="shared" si="125"/>
        <v>23.34</v>
      </c>
      <c r="AK164" s="2">
        <v>14026.47</v>
      </c>
      <c r="AL164" s="2">
        <v>14026.47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23.34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3</v>
      </c>
      <c r="BE164" s="2" t="s">
        <v>3</v>
      </c>
      <c r="BF164" s="2" t="s">
        <v>3</v>
      </c>
      <c r="BG164" s="2" t="s">
        <v>3</v>
      </c>
      <c r="BH164" s="2">
        <v>3</v>
      </c>
      <c r="BI164" s="2">
        <v>2</v>
      </c>
      <c r="BJ164" s="2" t="str">
        <f>'1.Смета.и.Акт'!B166</f>
        <v>501-8659 ТССЦ-57 (ред.2014)</v>
      </c>
      <c r="BK164" s="2"/>
      <c r="BL164" s="2"/>
      <c r="BM164" s="2">
        <v>500002</v>
      </c>
      <c r="BN164" s="2">
        <v>0</v>
      </c>
      <c r="BO164" s="2" t="s">
        <v>3</v>
      </c>
      <c r="BP164" s="2">
        <v>0</v>
      </c>
      <c r="BQ164" s="2">
        <v>21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3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3</v>
      </c>
      <c r="CO164" s="2">
        <v>0</v>
      </c>
      <c r="CP164" s="2">
        <f>IF('1.Смета.и.Акт'!F166=AC164+AD164+AF164,P164+Q164+S164,I164*AB164)</f>
        <v>1431</v>
      </c>
      <c r="CQ164" s="2">
        <f t="shared" si="126"/>
        <v>14026.47</v>
      </c>
      <c r="CR164" s="2">
        <f t="shared" si="127"/>
        <v>0</v>
      </c>
      <c r="CS164" s="2">
        <f t="shared" si="128"/>
        <v>0</v>
      </c>
      <c r="CT164" s="2">
        <f t="shared" si="129"/>
        <v>0</v>
      </c>
      <c r="CU164" s="2">
        <f t="shared" si="130"/>
        <v>0</v>
      </c>
      <c r="CV164" s="2">
        <f t="shared" si="131"/>
        <v>0</v>
      </c>
      <c r="CW164" s="2">
        <f t="shared" si="132"/>
        <v>0</v>
      </c>
      <c r="CX164" s="2">
        <f t="shared" si="133"/>
        <v>23.34</v>
      </c>
      <c r="CY164" s="2">
        <f t="shared" si="134"/>
        <v>0</v>
      </c>
      <c r="CZ164" s="2">
        <f t="shared" si="135"/>
        <v>0</v>
      </c>
      <c r="DA164" s="2"/>
      <c r="DB164" s="2"/>
      <c r="DC164" s="2" t="s">
        <v>3</v>
      </c>
      <c r="DD164" s="2" t="s">
        <v>3</v>
      </c>
      <c r="DE164" s="2" t="s">
        <v>3</v>
      </c>
      <c r="DF164" s="2" t="s">
        <v>3</v>
      </c>
      <c r="DG164" s="2" t="s">
        <v>3</v>
      </c>
      <c r="DH164" s="2" t="s">
        <v>3</v>
      </c>
      <c r="DI164" s="2" t="s">
        <v>3</v>
      </c>
      <c r="DJ164" s="2" t="s">
        <v>3</v>
      </c>
      <c r="DK164" s="2" t="s">
        <v>3</v>
      </c>
      <c r="DL164" s="2" t="s">
        <v>3</v>
      </c>
      <c r="DM164" s="2" t="s">
        <v>3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231</v>
      </c>
      <c r="DW164" s="2" t="str">
        <f>'1.Смета.и.Акт'!D166</f>
        <v>1000 М</v>
      </c>
      <c r="DX164" s="2">
        <v>1</v>
      </c>
      <c r="DY164" s="2"/>
      <c r="DZ164" s="2"/>
      <c r="EA164" s="2"/>
      <c r="EB164" s="2"/>
      <c r="EC164" s="2"/>
      <c r="ED164" s="2"/>
      <c r="EE164" s="2">
        <v>27364799</v>
      </c>
      <c r="EF164" s="2">
        <v>21</v>
      </c>
      <c r="EG164" s="2" t="s">
        <v>234</v>
      </c>
      <c r="EH164" s="2">
        <v>0</v>
      </c>
      <c r="EI164" s="2" t="s">
        <v>3</v>
      </c>
      <c r="EJ164" s="2">
        <v>2</v>
      </c>
      <c r="EK164" s="2">
        <v>500002</v>
      </c>
      <c r="EL164" s="2" t="s">
        <v>235</v>
      </c>
      <c r="EM164" s="2" t="s">
        <v>236</v>
      </c>
      <c r="EN164" s="2"/>
      <c r="EO164" s="2" t="s">
        <v>3</v>
      </c>
      <c r="EP164" s="2"/>
      <c r="EQ164" s="2">
        <v>0</v>
      </c>
      <c r="ER164" s="2">
        <v>14026.47</v>
      </c>
      <c r="ES164" s="2">
        <v>14026.47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136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3</v>
      </c>
      <c r="GB164" s="2"/>
      <c r="GC164" s="2"/>
      <c r="GD164" s="2">
        <v>0</v>
      </c>
      <c r="GE164" s="2"/>
      <c r="GF164" s="2">
        <v>-461788216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137"/>
        <v>0</v>
      </c>
      <c r="GM164" s="2">
        <f t="shared" si="138"/>
        <v>1431</v>
      </c>
      <c r="GN164" s="2">
        <f t="shared" si="139"/>
        <v>0</v>
      </c>
      <c r="GO164" s="2">
        <f t="shared" si="140"/>
        <v>1431</v>
      </c>
      <c r="GP164" s="2">
        <f t="shared" si="141"/>
        <v>0</v>
      </c>
      <c r="GQ164" s="2" t="s">
        <v>601</v>
      </c>
      <c r="GR164" s="2">
        <v>0</v>
      </c>
      <c r="GS164" s="2">
        <v>0.102</v>
      </c>
      <c r="GT164" s="2">
        <v>0</v>
      </c>
      <c r="GU164" s="2">
        <v>1</v>
      </c>
      <c r="GV164" s="2">
        <v>0</v>
      </c>
      <c r="GW164" s="2">
        <v>0</v>
      </c>
      <c r="GX164" s="2"/>
      <c r="GY164" s="2"/>
      <c r="GZ164" s="2"/>
      <c r="HA164" s="2"/>
      <c r="HB164" s="2" t="str">
        <f>LEFT(Source!F164,17)</f>
        <v>501-8659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05" ht="12.75">
      <c r="A165">
        <v>18</v>
      </c>
      <c r="B165">
        <v>1</v>
      </c>
      <c r="C165">
        <v>243</v>
      </c>
      <c r="E165" t="s">
        <v>228</v>
      </c>
      <c r="F165" t="s">
        <v>229</v>
      </c>
      <c r="G165" t="s">
        <v>230</v>
      </c>
      <c r="H165" t="s">
        <v>231</v>
      </c>
      <c r="I165">
        <f>I163*J165</f>
        <v>0.102</v>
      </c>
      <c r="J165">
        <v>0.102</v>
      </c>
      <c r="O165">
        <f t="shared" si="110"/>
        <v>9285</v>
      </c>
      <c r="P165">
        <f t="shared" si="111"/>
        <v>9285</v>
      </c>
      <c r="Q165">
        <f t="shared" si="112"/>
        <v>0</v>
      </c>
      <c r="R165">
        <f t="shared" si="113"/>
        <v>0</v>
      </c>
      <c r="S165">
        <f t="shared" si="114"/>
        <v>0</v>
      </c>
      <c r="T165">
        <f t="shared" si="115"/>
        <v>0</v>
      </c>
      <c r="U165">
        <f t="shared" si="116"/>
        <v>0</v>
      </c>
      <c r="V165">
        <f t="shared" si="117"/>
        <v>0</v>
      </c>
      <c r="W165">
        <f t="shared" si="118"/>
        <v>2</v>
      </c>
      <c r="X165">
        <f t="shared" si="119"/>
        <v>0</v>
      </c>
      <c r="Y165">
        <f t="shared" si="120"/>
        <v>0</v>
      </c>
      <c r="AA165">
        <v>31892591</v>
      </c>
      <c r="AB165">
        <f t="shared" si="142"/>
        <v>14026.47</v>
      </c>
      <c r="AC165">
        <f t="shared" si="121"/>
        <v>14026.47</v>
      </c>
      <c r="AD165">
        <f t="shared" si="143"/>
        <v>0</v>
      </c>
      <c r="AE165">
        <f t="shared" si="144"/>
        <v>0</v>
      </c>
      <c r="AF165">
        <f t="shared" si="145"/>
        <v>0</v>
      </c>
      <c r="AG165">
        <f t="shared" si="122"/>
        <v>0</v>
      </c>
      <c r="AH165">
        <f t="shared" si="123"/>
        <v>0</v>
      </c>
      <c r="AI165">
        <f t="shared" si="124"/>
        <v>0</v>
      </c>
      <c r="AJ165">
        <f t="shared" si="125"/>
        <v>23.34</v>
      </c>
      <c r="AK165">
        <v>14026.47</v>
      </c>
      <c r="AL165">
        <v>14026.47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23.34</v>
      </c>
      <c r="AT165">
        <v>0</v>
      </c>
      <c r="AU165">
        <v>0</v>
      </c>
      <c r="AV165">
        <v>1</v>
      </c>
      <c r="AW165">
        <v>1</v>
      </c>
      <c r="AZ165">
        <v>6.49</v>
      </c>
      <c r="BA165">
        <v>1</v>
      </c>
      <c r="BB165">
        <v>1</v>
      </c>
      <c r="BC165">
        <v>6.49</v>
      </c>
      <c r="BH165">
        <v>3</v>
      </c>
      <c r="BI165">
        <v>2</v>
      </c>
      <c r="BJ165" t="s">
        <v>232</v>
      </c>
      <c r="BM165">
        <v>500002</v>
      </c>
      <c r="BN165">
        <v>0</v>
      </c>
      <c r="BP165">
        <v>0</v>
      </c>
      <c r="BQ165">
        <v>21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Z165">
        <v>0</v>
      </c>
      <c r="CA165">
        <v>0</v>
      </c>
      <c r="CF165">
        <v>0</v>
      </c>
      <c r="CG165">
        <v>0</v>
      </c>
      <c r="CM165">
        <v>0</v>
      </c>
      <c r="CO165">
        <v>0</v>
      </c>
      <c r="CP165">
        <f t="shared" si="146"/>
        <v>9285</v>
      </c>
      <c r="CQ165">
        <f t="shared" si="126"/>
        <v>91031.7903</v>
      </c>
      <c r="CR165">
        <f t="shared" si="127"/>
        <v>0</v>
      </c>
      <c r="CS165">
        <f t="shared" si="128"/>
        <v>0</v>
      </c>
      <c r="CT165">
        <f t="shared" si="129"/>
        <v>0</v>
      </c>
      <c r="CU165">
        <f t="shared" si="130"/>
        <v>0</v>
      </c>
      <c r="CV165">
        <f t="shared" si="131"/>
        <v>0</v>
      </c>
      <c r="CW165">
        <f t="shared" si="132"/>
        <v>0</v>
      </c>
      <c r="CX165">
        <f t="shared" si="133"/>
        <v>23.34</v>
      </c>
      <c r="CY165">
        <f t="shared" si="134"/>
        <v>0</v>
      </c>
      <c r="CZ165">
        <f t="shared" si="135"/>
        <v>0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231</v>
      </c>
      <c r="DW165" t="s">
        <v>233</v>
      </c>
      <c r="DX165">
        <v>1</v>
      </c>
      <c r="EE165">
        <v>27364799</v>
      </c>
      <c r="EF165">
        <v>21</v>
      </c>
      <c r="EG165" t="s">
        <v>234</v>
      </c>
      <c r="EH165">
        <v>0</v>
      </c>
      <c r="EJ165">
        <v>2</v>
      </c>
      <c r="EK165">
        <v>500002</v>
      </c>
      <c r="EL165" t="s">
        <v>235</v>
      </c>
      <c r="EM165" t="s">
        <v>236</v>
      </c>
      <c r="EQ165">
        <v>0</v>
      </c>
      <c r="ER165">
        <v>14026.47</v>
      </c>
      <c r="ES165">
        <v>14026.47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136"/>
        <v>0</v>
      </c>
      <c r="FS165">
        <v>0</v>
      </c>
      <c r="FX165">
        <v>0</v>
      </c>
      <c r="FY165">
        <v>0</v>
      </c>
      <c r="GD165">
        <v>0</v>
      </c>
      <c r="GF165">
        <v>-461788216</v>
      </c>
      <c r="GG165">
        <v>1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137"/>
        <v>0</v>
      </c>
      <c r="GM165">
        <f t="shared" si="138"/>
        <v>9285</v>
      </c>
      <c r="GN165">
        <f t="shared" si="139"/>
        <v>0</v>
      </c>
      <c r="GO165">
        <f t="shared" si="140"/>
        <v>9285</v>
      </c>
      <c r="GP165">
        <f t="shared" si="141"/>
        <v>0</v>
      </c>
      <c r="GQ165" t="s">
        <v>601</v>
      </c>
      <c r="GR165">
        <v>0</v>
      </c>
      <c r="GS165">
        <v>0.102</v>
      </c>
      <c r="GT165">
        <v>0</v>
      </c>
      <c r="GU165">
        <v>1</v>
      </c>
      <c r="GV165">
        <v>0</v>
      </c>
      <c r="GW165">
        <v>0</v>
      </c>
    </row>
    <row r="166" spans="1:255" ht="12.75">
      <c r="A166" s="2">
        <v>17</v>
      </c>
      <c r="B166" s="2">
        <v>1</v>
      </c>
      <c r="C166" s="2">
        <f>ROW(SmtRes!A257)</f>
        <v>257</v>
      </c>
      <c r="D166" s="2">
        <f>ROW(EtalonRes!A244)</f>
        <v>244</v>
      </c>
      <c r="E166" s="2" t="s">
        <v>237</v>
      </c>
      <c r="F166" s="2" t="s">
        <v>238</v>
      </c>
      <c r="G166" s="2" t="s">
        <v>239</v>
      </c>
      <c r="H166" s="2" t="s">
        <v>196</v>
      </c>
      <c r="I166" s="2">
        <f>'1.Смета.и.Акт'!E167</f>
        <v>0.04</v>
      </c>
      <c r="J166" s="2">
        <v>0</v>
      </c>
      <c r="K166" s="2"/>
      <c r="L166" s="2"/>
      <c r="M166" s="2"/>
      <c r="N166" s="2"/>
      <c r="O166" s="2">
        <f t="shared" si="110"/>
        <v>18</v>
      </c>
      <c r="P166" s="2">
        <f t="shared" si="111"/>
        <v>4</v>
      </c>
      <c r="Q166" s="2">
        <f t="shared" si="112"/>
        <v>1</v>
      </c>
      <c r="R166" s="2">
        <f t="shared" si="113"/>
        <v>0</v>
      </c>
      <c r="S166" s="2">
        <f t="shared" si="114"/>
        <v>13</v>
      </c>
      <c r="T166" s="2">
        <f t="shared" si="115"/>
        <v>0</v>
      </c>
      <c r="U166" s="2">
        <f t="shared" si="116"/>
        <v>1.264</v>
      </c>
      <c r="V166" s="2">
        <f t="shared" si="117"/>
        <v>0.0012</v>
      </c>
      <c r="W166" s="2">
        <f t="shared" si="118"/>
        <v>0</v>
      </c>
      <c r="X166" s="2">
        <f t="shared" si="119"/>
        <v>12</v>
      </c>
      <c r="Y166" s="2">
        <f t="shared" si="120"/>
        <v>8</v>
      </c>
      <c r="Z166" s="2"/>
      <c r="AA166" s="2">
        <v>31892590</v>
      </c>
      <c r="AB166" s="2">
        <f>'1.Смета.и.Акт'!F167</f>
        <v>435.56</v>
      </c>
      <c r="AC166" s="2">
        <f t="shared" si="121"/>
        <v>106.41</v>
      </c>
      <c r="AD166" s="2">
        <f>'1.Смета.и.Акт'!H167</f>
        <v>13.15</v>
      </c>
      <c r="AE166" s="2">
        <f>'1.Смета.и.Акт'!I167</f>
        <v>0.41</v>
      </c>
      <c r="AF166" s="2">
        <f>'1.Смета.и.Акт'!G167</f>
        <v>316</v>
      </c>
      <c r="AG166" s="2">
        <f t="shared" si="122"/>
        <v>0</v>
      </c>
      <c r="AH166" s="2">
        <f t="shared" si="123"/>
        <v>31.6</v>
      </c>
      <c r="AI166" s="2">
        <f t="shared" si="124"/>
        <v>0.03</v>
      </c>
      <c r="AJ166" s="2">
        <f t="shared" si="125"/>
        <v>0</v>
      </c>
      <c r="AK166" s="2">
        <v>435.56</v>
      </c>
      <c r="AL166" s="2">
        <v>106.41</v>
      </c>
      <c r="AM166" s="2">
        <v>13.15</v>
      </c>
      <c r="AN166" s="2">
        <v>0.41</v>
      </c>
      <c r="AO166" s="2">
        <v>316</v>
      </c>
      <c r="AP166" s="2">
        <v>0</v>
      </c>
      <c r="AQ166" s="2">
        <v>31.6</v>
      </c>
      <c r="AR166" s="2">
        <v>0.03</v>
      </c>
      <c r="AS166" s="2">
        <v>0</v>
      </c>
      <c r="AT166" s="2">
        <f>'1.Смета.и.Акт'!E168</f>
        <v>95</v>
      </c>
      <c r="AU166" s="2">
        <f>'1.Смета.и.Акт'!E169</f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3</v>
      </c>
      <c r="BE166" s="2" t="s">
        <v>3</v>
      </c>
      <c r="BF166" s="2" t="s">
        <v>3</v>
      </c>
      <c r="BG166" s="2" t="s">
        <v>3</v>
      </c>
      <c r="BH166" s="2">
        <v>0</v>
      </c>
      <c r="BI166" s="2">
        <v>2</v>
      </c>
      <c r="BJ166" s="2" t="s">
        <v>240</v>
      </c>
      <c r="BK166" s="2"/>
      <c r="BL166" s="2"/>
      <c r="BM166" s="2">
        <v>108001</v>
      </c>
      <c r="BN166" s="2">
        <v>0</v>
      </c>
      <c r="BO166" s="2" t="s">
        <v>3</v>
      </c>
      <c r="BP166" s="2">
        <v>0</v>
      </c>
      <c r="BQ166" s="2">
        <v>2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3</v>
      </c>
      <c r="BZ166" s="2">
        <v>95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3</v>
      </c>
      <c r="CO166" s="2">
        <v>0</v>
      </c>
      <c r="CP166" s="2">
        <f>IF('1.Смета.и.Акт'!F167=AC166+AD166+AF166,P166+Q166+S166,I166*AB166)</f>
        <v>18</v>
      </c>
      <c r="CQ166" s="2">
        <f t="shared" si="126"/>
        <v>106.41</v>
      </c>
      <c r="CR166" s="2">
        <f t="shared" si="127"/>
        <v>13.15</v>
      </c>
      <c r="CS166" s="2">
        <f t="shared" si="128"/>
        <v>0.41</v>
      </c>
      <c r="CT166" s="2">
        <f t="shared" si="129"/>
        <v>316</v>
      </c>
      <c r="CU166" s="2">
        <f t="shared" si="130"/>
        <v>0</v>
      </c>
      <c r="CV166" s="2">
        <f t="shared" si="131"/>
        <v>31.6</v>
      </c>
      <c r="CW166" s="2">
        <f t="shared" si="132"/>
        <v>0.03</v>
      </c>
      <c r="CX166" s="2">
        <f t="shared" si="133"/>
        <v>0</v>
      </c>
      <c r="CY166" s="2">
        <f t="shared" si="134"/>
        <v>12.35</v>
      </c>
      <c r="CZ166" s="2">
        <f t="shared" si="135"/>
        <v>8.45</v>
      </c>
      <c r="DA166" s="2"/>
      <c r="DB166" s="2"/>
      <c r="DC166" s="2" t="s">
        <v>3</v>
      </c>
      <c r="DD166" s="2" t="s">
        <v>3</v>
      </c>
      <c r="DE166" s="2" t="s">
        <v>3</v>
      </c>
      <c r="DF166" s="2" t="s">
        <v>3</v>
      </c>
      <c r="DG166" s="2" t="s">
        <v>3</v>
      </c>
      <c r="DH166" s="2" t="s">
        <v>3</v>
      </c>
      <c r="DI166" s="2" t="s">
        <v>3</v>
      </c>
      <c r="DJ166" s="2" t="s">
        <v>3</v>
      </c>
      <c r="DK166" s="2" t="s">
        <v>3</v>
      </c>
      <c r="DL166" s="2" t="s">
        <v>3</v>
      </c>
      <c r="DM166" s="2" t="s">
        <v>3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196</v>
      </c>
      <c r="DW166" s="2" t="str">
        <f>'1.Смета.и.Акт'!D167</f>
        <v>100 шт.</v>
      </c>
      <c r="DX166" s="2">
        <v>100</v>
      </c>
      <c r="DY166" s="2"/>
      <c r="DZ166" s="2"/>
      <c r="EA166" s="2"/>
      <c r="EB166" s="2"/>
      <c r="EC166" s="2"/>
      <c r="ED166" s="2"/>
      <c r="EE166" s="2">
        <v>27364748</v>
      </c>
      <c r="EF166" s="2">
        <v>2</v>
      </c>
      <c r="EG166" s="2" t="s">
        <v>211</v>
      </c>
      <c r="EH166" s="2">
        <v>0</v>
      </c>
      <c r="EI166" s="2" t="s">
        <v>3</v>
      </c>
      <c r="EJ166" s="2">
        <v>2</v>
      </c>
      <c r="EK166" s="2">
        <v>108001</v>
      </c>
      <c r="EL166" s="2" t="s">
        <v>227</v>
      </c>
      <c r="EM166" s="2" t="s">
        <v>213</v>
      </c>
      <c r="EN166" s="2"/>
      <c r="EO166" s="2" t="s">
        <v>3</v>
      </c>
      <c r="EP166" s="2"/>
      <c r="EQ166" s="2">
        <v>131072</v>
      </c>
      <c r="ER166" s="2">
        <v>435.56</v>
      </c>
      <c r="ES166" s="2">
        <v>106.41</v>
      </c>
      <c r="ET166" s="2">
        <v>13.15</v>
      </c>
      <c r="EU166" s="2">
        <v>0.41</v>
      </c>
      <c r="EV166" s="2">
        <v>316</v>
      </c>
      <c r="EW166" s="2">
        <v>31.6</v>
      </c>
      <c r="EX166" s="2">
        <v>0.03</v>
      </c>
      <c r="EY166" s="2">
        <v>0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136"/>
        <v>0</v>
      </c>
      <c r="FS166" s="2">
        <v>0</v>
      </c>
      <c r="FT166" s="2"/>
      <c r="FU166" s="2"/>
      <c r="FV166" s="2"/>
      <c r="FW166" s="2"/>
      <c r="FX166" s="2">
        <v>95</v>
      </c>
      <c r="FY166" s="2">
        <v>65</v>
      </c>
      <c r="FZ166" s="2"/>
      <c r="GA166" s="2" t="s">
        <v>3</v>
      </c>
      <c r="GB166" s="2"/>
      <c r="GC166" s="2"/>
      <c r="GD166" s="2">
        <v>0</v>
      </c>
      <c r="GE166" s="2"/>
      <c r="GF166" s="2">
        <v>-2077265045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137"/>
        <v>0</v>
      </c>
      <c r="GM166" s="2">
        <f t="shared" si="138"/>
        <v>38</v>
      </c>
      <c r="GN166" s="2">
        <f t="shared" si="139"/>
        <v>0</v>
      </c>
      <c r="GO166" s="2">
        <f t="shared" si="140"/>
        <v>38</v>
      </c>
      <c r="GP166" s="2">
        <f t="shared" si="141"/>
        <v>0</v>
      </c>
      <c r="GQ166" s="2"/>
      <c r="GR166" s="2">
        <v>0</v>
      </c>
      <c r="GS166" s="2"/>
      <c r="GT166" s="2">
        <v>0</v>
      </c>
      <c r="GU166" s="2">
        <v>1</v>
      </c>
      <c r="GV166" s="2">
        <v>0</v>
      </c>
      <c r="GW166" s="2">
        <v>0</v>
      </c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05" ht="12.75">
      <c r="A167">
        <v>17</v>
      </c>
      <c r="B167">
        <v>1</v>
      </c>
      <c r="C167">
        <f>ROW(SmtRes!A268)</f>
        <v>268</v>
      </c>
      <c r="D167">
        <f>ROW(EtalonRes!A254)</f>
        <v>254</v>
      </c>
      <c r="E167" t="s">
        <v>237</v>
      </c>
      <c r="F167" t="s">
        <v>238</v>
      </c>
      <c r="G167" t="s">
        <v>239</v>
      </c>
      <c r="H167" t="s">
        <v>196</v>
      </c>
      <c r="I167">
        <f>'1.Смета.и.Акт'!E167</f>
        <v>0.04</v>
      </c>
      <c r="J167">
        <v>0</v>
      </c>
      <c r="O167">
        <f t="shared" si="110"/>
        <v>113</v>
      </c>
      <c r="P167">
        <f t="shared" si="111"/>
        <v>28</v>
      </c>
      <c r="Q167">
        <f t="shared" si="112"/>
        <v>3</v>
      </c>
      <c r="R167">
        <f t="shared" si="113"/>
        <v>0</v>
      </c>
      <c r="S167">
        <f t="shared" si="114"/>
        <v>82</v>
      </c>
      <c r="T167">
        <f t="shared" si="115"/>
        <v>0</v>
      </c>
      <c r="U167">
        <f t="shared" si="116"/>
        <v>1.264</v>
      </c>
      <c r="V167">
        <f t="shared" si="117"/>
        <v>0.0012</v>
      </c>
      <c r="W167">
        <f t="shared" si="118"/>
        <v>0</v>
      </c>
      <c r="X167">
        <f t="shared" si="119"/>
        <v>78</v>
      </c>
      <c r="Y167">
        <f t="shared" si="120"/>
        <v>53</v>
      </c>
      <c r="AA167">
        <v>31892591</v>
      </c>
      <c r="AB167">
        <f t="shared" si="142"/>
        <v>435.56</v>
      </c>
      <c r="AC167">
        <f t="shared" si="121"/>
        <v>106.41</v>
      </c>
      <c r="AD167">
        <f t="shared" si="143"/>
        <v>13.15</v>
      </c>
      <c r="AE167">
        <f t="shared" si="144"/>
        <v>0.41</v>
      </c>
      <c r="AF167">
        <f t="shared" si="145"/>
        <v>316</v>
      </c>
      <c r="AG167">
        <f t="shared" si="122"/>
        <v>0</v>
      </c>
      <c r="AH167">
        <f t="shared" si="123"/>
        <v>31.6</v>
      </c>
      <c r="AI167">
        <f t="shared" si="124"/>
        <v>0.03</v>
      </c>
      <c r="AJ167">
        <f t="shared" si="125"/>
        <v>0</v>
      </c>
      <c r="AK167">
        <v>435.56</v>
      </c>
      <c r="AL167">
        <v>106.41</v>
      </c>
      <c r="AM167">
        <v>13.15</v>
      </c>
      <c r="AN167">
        <v>0.41</v>
      </c>
      <c r="AO167">
        <v>316</v>
      </c>
      <c r="AP167">
        <v>0</v>
      </c>
      <c r="AQ167">
        <v>31.6</v>
      </c>
      <c r="AR167">
        <v>0.03</v>
      </c>
      <c r="AS167">
        <v>0</v>
      </c>
      <c r="AT167">
        <v>95</v>
      </c>
      <c r="AU167">
        <v>65</v>
      </c>
      <c r="AV167">
        <v>1</v>
      </c>
      <c r="AW167">
        <v>1</v>
      </c>
      <c r="AZ167">
        <v>6.49</v>
      </c>
      <c r="BA167">
        <v>6.49</v>
      </c>
      <c r="BB167">
        <v>6.49</v>
      </c>
      <c r="BC167">
        <v>6.49</v>
      </c>
      <c r="BH167">
        <v>0</v>
      </c>
      <c r="BI167">
        <v>2</v>
      </c>
      <c r="BJ167" t="s">
        <v>240</v>
      </c>
      <c r="BM167">
        <v>108001</v>
      </c>
      <c r="BN167">
        <v>0</v>
      </c>
      <c r="BP167">
        <v>0</v>
      </c>
      <c r="BQ167">
        <v>2</v>
      </c>
      <c r="BR167">
        <v>0</v>
      </c>
      <c r="BS167">
        <v>6.49</v>
      </c>
      <c r="BT167">
        <v>1</v>
      </c>
      <c r="BU167">
        <v>1</v>
      </c>
      <c r="BV167">
        <v>1</v>
      </c>
      <c r="BW167">
        <v>1</v>
      </c>
      <c r="BX167">
        <v>1</v>
      </c>
      <c r="BZ167">
        <v>95</v>
      </c>
      <c r="CA167">
        <v>65</v>
      </c>
      <c r="CF167">
        <v>0</v>
      </c>
      <c r="CG167">
        <v>0</v>
      </c>
      <c r="CM167">
        <v>0</v>
      </c>
      <c r="CO167">
        <v>0</v>
      </c>
      <c r="CP167">
        <f t="shared" si="146"/>
        <v>113</v>
      </c>
      <c r="CQ167">
        <f t="shared" si="126"/>
        <v>690.6009</v>
      </c>
      <c r="CR167">
        <f t="shared" si="127"/>
        <v>85.3435</v>
      </c>
      <c r="CS167">
        <f t="shared" si="128"/>
        <v>2.6609</v>
      </c>
      <c r="CT167">
        <f t="shared" si="129"/>
        <v>2050.84</v>
      </c>
      <c r="CU167">
        <f t="shared" si="130"/>
        <v>0</v>
      </c>
      <c r="CV167">
        <f t="shared" si="131"/>
        <v>31.6</v>
      </c>
      <c r="CW167">
        <f t="shared" si="132"/>
        <v>0.03</v>
      </c>
      <c r="CX167">
        <f t="shared" si="133"/>
        <v>0</v>
      </c>
      <c r="CY167">
        <f t="shared" si="134"/>
        <v>77.9</v>
      </c>
      <c r="CZ167">
        <f t="shared" si="135"/>
        <v>53.3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196</v>
      </c>
      <c r="DW167" t="s">
        <v>196</v>
      </c>
      <c r="DX167">
        <v>100</v>
      </c>
      <c r="EE167">
        <v>27364748</v>
      </c>
      <c r="EF167">
        <v>2</v>
      </c>
      <c r="EG167" t="s">
        <v>211</v>
      </c>
      <c r="EH167">
        <v>0</v>
      </c>
      <c r="EJ167">
        <v>2</v>
      </c>
      <c r="EK167">
        <v>108001</v>
      </c>
      <c r="EL167" t="s">
        <v>227</v>
      </c>
      <c r="EM167" t="s">
        <v>213</v>
      </c>
      <c r="EQ167">
        <v>131072</v>
      </c>
      <c r="ER167">
        <v>435.56</v>
      </c>
      <c r="ES167">
        <v>106.41</v>
      </c>
      <c r="ET167">
        <v>13.15</v>
      </c>
      <c r="EU167">
        <v>0.41</v>
      </c>
      <c r="EV167">
        <v>316</v>
      </c>
      <c r="EW167">
        <v>31.6</v>
      </c>
      <c r="EX167">
        <v>0.03</v>
      </c>
      <c r="EY167">
        <v>0</v>
      </c>
      <c r="FQ167">
        <v>0</v>
      </c>
      <c r="FR167">
        <f t="shared" si="136"/>
        <v>0</v>
      </c>
      <c r="FS167">
        <v>0</v>
      </c>
      <c r="FX167">
        <v>95</v>
      </c>
      <c r="FY167">
        <v>65</v>
      </c>
      <c r="GD167">
        <v>0</v>
      </c>
      <c r="GF167">
        <v>-2077265045</v>
      </c>
      <c r="GG167">
        <v>1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137"/>
        <v>0</v>
      </c>
      <c r="GM167">
        <f t="shared" si="138"/>
        <v>244</v>
      </c>
      <c r="GN167">
        <f t="shared" si="139"/>
        <v>0</v>
      </c>
      <c r="GO167">
        <f t="shared" si="140"/>
        <v>244</v>
      </c>
      <c r="GP167">
        <f t="shared" si="141"/>
        <v>0</v>
      </c>
      <c r="GR167">
        <v>0</v>
      </c>
      <c r="GT167">
        <v>0</v>
      </c>
      <c r="GU167">
        <v>1</v>
      </c>
      <c r="GV167">
        <v>0</v>
      </c>
      <c r="GW167">
        <v>0</v>
      </c>
    </row>
    <row r="168" spans="1:255" ht="12.75">
      <c r="A168" s="2">
        <v>18</v>
      </c>
      <c r="B168" s="2">
        <v>1</v>
      </c>
      <c r="C168" s="2">
        <v>256</v>
      </c>
      <c r="D168" s="2"/>
      <c r="E168" s="2" t="s">
        <v>241</v>
      </c>
      <c r="F168" s="2" t="s">
        <v>242</v>
      </c>
      <c r="G168" s="2" t="str">
        <f>'1.Смета.и.Акт'!C170</f>
        <v>Выключатель одноклавишный для открытой проводки серии "Прима", марка А16-051, цвет белый</v>
      </c>
      <c r="H168" s="2" t="s">
        <v>55</v>
      </c>
      <c r="I168" s="2">
        <f>I166*J168</f>
        <v>4</v>
      </c>
      <c r="J168" s="2">
        <v>100</v>
      </c>
      <c r="K168" s="2"/>
      <c r="L168" s="2"/>
      <c r="M168" s="2"/>
      <c r="N168" s="2"/>
      <c r="O168" s="2">
        <f t="shared" si="110"/>
        <v>26</v>
      </c>
      <c r="P168" s="2">
        <f t="shared" si="111"/>
        <v>26</v>
      </c>
      <c r="Q168" s="2">
        <f t="shared" si="112"/>
        <v>0</v>
      </c>
      <c r="R168" s="2">
        <f t="shared" si="113"/>
        <v>0</v>
      </c>
      <c r="S168" s="2">
        <f t="shared" si="114"/>
        <v>0</v>
      </c>
      <c r="T168" s="2">
        <f t="shared" si="115"/>
        <v>0</v>
      </c>
      <c r="U168" s="2">
        <f t="shared" si="116"/>
        <v>0</v>
      </c>
      <c r="V168" s="2">
        <f t="shared" si="117"/>
        <v>0</v>
      </c>
      <c r="W168" s="2">
        <f t="shared" si="118"/>
        <v>0</v>
      </c>
      <c r="X168" s="2">
        <f t="shared" si="119"/>
        <v>0</v>
      </c>
      <c r="Y168" s="2">
        <f t="shared" si="120"/>
        <v>0</v>
      </c>
      <c r="Z168" s="2"/>
      <c r="AA168" s="2">
        <v>31892590</v>
      </c>
      <c r="AB168" s="2">
        <f t="shared" si="142"/>
        <v>6.44</v>
      </c>
      <c r="AC168" s="2">
        <f>'1.Смета.и.Акт'!F170</f>
        <v>6.44</v>
      </c>
      <c r="AD168" s="2">
        <f t="shared" si="143"/>
        <v>0</v>
      </c>
      <c r="AE168" s="2">
        <f t="shared" si="144"/>
        <v>0</v>
      </c>
      <c r="AF168" s="2">
        <f t="shared" si="145"/>
        <v>0</v>
      </c>
      <c r="AG168" s="2">
        <f t="shared" si="122"/>
        <v>0</v>
      </c>
      <c r="AH168" s="2">
        <f t="shared" si="123"/>
        <v>0</v>
      </c>
      <c r="AI168" s="2">
        <f t="shared" si="124"/>
        <v>0</v>
      </c>
      <c r="AJ168" s="2">
        <f t="shared" si="125"/>
        <v>0</v>
      </c>
      <c r="AK168" s="2">
        <v>6.44</v>
      </c>
      <c r="AL168" s="2">
        <v>6.44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3</v>
      </c>
      <c r="BE168" s="2" t="s">
        <v>3</v>
      </c>
      <c r="BF168" s="2" t="s">
        <v>3</v>
      </c>
      <c r="BG168" s="2" t="s">
        <v>3</v>
      </c>
      <c r="BH168" s="2">
        <v>3</v>
      </c>
      <c r="BI168" s="2">
        <v>2</v>
      </c>
      <c r="BJ168" s="2" t="str">
        <f>'1.Смета.и.Акт'!B170</f>
        <v>509-4585 ТССЦ-57 (ред.2014)</v>
      </c>
      <c r="BK168" s="2"/>
      <c r="BL168" s="2"/>
      <c r="BM168" s="2">
        <v>500002</v>
      </c>
      <c r="BN168" s="2">
        <v>0</v>
      </c>
      <c r="BO168" s="2" t="s">
        <v>3</v>
      </c>
      <c r="BP168" s="2">
        <v>0</v>
      </c>
      <c r="BQ168" s="2">
        <v>21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3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3</v>
      </c>
      <c r="CO168" s="2">
        <v>0</v>
      </c>
      <c r="CP168" s="2">
        <f>IF('1.Смета.и.Акт'!F170=AC168+AD168+AF168,P168+Q168+S168,I168*AB168)</f>
        <v>26</v>
      </c>
      <c r="CQ168" s="2">
        <f t="shared" si="126"/>
        <v>6.44</v>
      </c>
      <c r="CR168" s="2">
        <f t="shared" si="127"/>
        <v>0</v>
      </c>
      <c r="CS168" s="2">
        <f t="shared" si="128"/>
        <v>0</v>
      </c>
      <c r="CT168" s="2">
        <f t="shared" si="129"/>
        <v>0</v>
      </c>
      <c r="CU168" s="2">
        <f t="shared" si="130"/>
        <v>0</v>
      </c>
      <c r="CV168" s="2">
        <f t="shared" si="131"/>
        <v>0</v>
      </c>
      <c r="CW168" s="2">
        <f t="shared" si="132"/>
        <v>0</v>
      </c>
      <c r="CX168" s="2">
        <f t="shared" si="133"/>
        <v>0</v>
      </c>
      <c r="CY168" s="2">
        <f t="shared" si="134"/>
        <v>0</v>
      </c>
      <c r="CZ168" s="2">
        <f t="shared" si="135"/>
        <v>0</v>
      </c>
      <c r="DA168" s="2"/>
      <c r="DB168" s="2"/>
      <c r="DC168" s="2" t="s">
        <v>3</v>
      </c>
      <c r="DD168" s="2" t="s">
        <v>3</v>
      </c>
      <c r="DE168" s="2" t="s">
        <v>3</v>
      </c>
      <c r="DF168" s="2" t="s">
        <v>3</v>
      </c>
      <c r="DG168" s="2" t="s">
        <v>3</v>
      </c>
      <c r="DH168" s="2" t="s">
        <v>3</v>
      </c>
      <c r="DI168" s="2" t="s">
        <v>3</v>
      </c>
      <c r="DJ168" s="2" t="s">
        <v>3</v>
      </c>
      <c r="DK168" s="2" t="s">
        <v>3</v>
      </c>
      <c r="DL168" s="2" t="s">
        <v>3</v>
      </c>
      <c r="DM168" s="2" t="s">
        <v>3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55</v>
      </c>
      <c r="DW168" s="2" t="str">
        <f>'1.Смета.и.Акт'!D170</f>
        <v>шт.</v>
      </c>
      <c r="DX168" s="2">
        <v>1</v>
      </c>
      <c r="DY168" s="2"/>
      <c r="DZ168" s="2"/>
      <c r="EA168" s="2"/>
      <c r="EB168" s="2"/>
      <c r="EC168" s="2"/>
      <c r="ED168" s="2"/>
      <c r="EE168" s="2">
        <v>27364799</v>
      </c>
      <c r="EF168" s="2">
        <v>21</v>
      </c>
      <c r="EG168" s="2" t="s">
        <v>234</v>
      </c>
      <c r="EH168" s="2">
        <v>0</v>
      </c>
      <c r="EI168" s="2" t="s">
        <v>3</v>
      </c>
      <c r="EJ168" s="2">
        <v>2</v>
      </c>
      <c r="EK168" s="2">
        <v>500002</v>
      </c>
      <c r="EL168" s="2" t="s">
        <v>235</v>
      </c>
      <c r="EM168" s="2" t="s">
        <v>236</v>
      </c>
      <c r="EN168" s="2"/>
      <c r="EO168" s="2" t="s">
        <v>3</v>
      </c>
      <c r="EP168" s="2"/>
      <c r="EQ168" s="2">
        <v>0</v>
      </c>
      <c r="ER168" s="2">
        <v>6.44</v>
      </c>
      <c r="ES168" s="2">
        <v>6.44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136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3</v>
      </c>
      <c r="GB168" s="2"/>
      <c r="GC168" s="2"/>
      <c r="GD168" s="2">
        <v>0</v>
      </c>
      <c r="GE168" s="2"/>
      <c r="GF168" s="2">
        <v>1441954367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137"/>
        <v>0</v>
      </c>
      <c r="GM168" s="2">
        <f t="shared" si="138"/>
        <v>26</v>
      </c>
      <c r="GN168" s="2">
        <f t="shared" si="139"/>
        <v>0</v>
      </c>
      <c r="GO168" s="2">
        <f t="shared" si="140"/>
        <v>26</v>
      </c>
      <c r="GP168" s="2">
        <f t="shared" si="141"/>
        <v>0</v>
      </c>
      <c r="GQ168" s="2" t="s">
        <v>602</v>
      </c>
      <c r="GR168" s="2">
        <v>0</v>
      </c>
      <c r="GS168" s="2">
        <v>4</v>
      </c>
      <c r="GT168" s="2">
        <v>0</v>
      </c>
      <c r="GU168" s="2">
        <v>1</v>
      </c>
      <c r="GV168" s="2">
        <v>0</v>
      </c>
      <c r="GW168" s="2">
        <v>0</v>
      </c>
      <c r="GX168" s="2"/>
      <c r="GY168" s="2"/>
      <c r="GZ168" s="2"/>
      <c r="HA168" s="2"/>
      <c r="HB168" s="2" t="str">
        <f>LEFT(Source!F168,17)</f>
        <v>509-4585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05" ht="12.75">
      <c r="A169">
        <v>18</v>
      </c>
      <c r="B169">
        <v>1</v>
      </c>
      <c r="C169">
        <v>267</v>
      </c>
      <c r="E169" t="s">
        <v>241</v>
      </c>
      <c r="F169" t="s">
        <v>242</v>
      </c>
      <c r="G169" t="s">
        <v>243</v>
      </c>
      <c r="H169" t="s">
        <v>55</v>
      </c>
      <c r="I169">
        <f>I167*J169</f>
        <v>4</v>
      </c>
      <c r="J169">
        <v>100</v>
      </c>
      <c r="O169">
        <f t="shared" si="110"/>
        <v>167</v>
      </c>
      <c r="P169">
        <f t="shared" si="111"/>
        <v>167</v>
      </c>
      <c r="Q169">
        <f t="shared" si="112"/>
        <v>0</v>
      </c>
      <c r="R169">
        <f t="shared" si="113"/>
        <v>0</v>
      </c>
      <c r="S169">
        <f t="shared" si="114"/>
        <v>0</v>
      </c>
      <c r="T169">
        <f t="shared" si="115"/>
        <v>0</v>
      </c>
      <c r="U169">
        <f t="shared" si="116"/>
        <v>0</v>
      </c>
      <c r="V169">
        <f t="shared" si="117"/>
        <v>0</v>
      </c>
      <c r="W169">
        <f t="shared" si="118"/>
        <v>0</v>
      </c>
      <c r="X169">
        <f t="shared" si="119"/>
        <v>0</v>
      </c>
      <c r="Y169">
        <f t="shared" si="120"/>
        <v>0</v>
      </c>
      <c r="AA169">
        <v>31892591</v>
      </c>
      <c r="AB169">
        <f t="shared" si="142"/>
        <v>6.44</v>
      </c>
      <c r="AC169">
        <f t="shared" si="121"/>
        <v>6.44</v>
      </c>
      <c r="AD169">
        <f t="shared" si="143"/>
        <v>0</v>
      </c>
      <c r="AE169">
        <f t="shared" si="144"/>
        <v>0</v>
      </c>
      <c r="AF169">
        <f t="shared" si="145"/>
        <v>0</v>
      </c>
      <c r="AG169">
        <f t="shared" si="122"/>
        <v>0</v>
      </c>
      <c r="AH169">
        <f t="shared" si="123"/>
        <v>0</v>
      </c>
      <c r="AI169">
        <f t="shared" si="124"/>
        <v>0</v>
      </c>
      <c r="AJ169">
        <f t="shared" si="125"/>
        <v>0</v>
      </c>
      <c r="AK169">
        <v>6.44</v>
      </c>
      <c r="AL169">
        <v>6.44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6.49</v>
      </c>
      <c r="BA169">
        <v>1</v>
      </c>
      <c r="BB169">
        <v>1</v>
      </c>
      <c r="BC169">
        <v>6.49</v>
      </c>
      <c r="BH169">
        <v>3</v>
      </c>
      <c r="BI169">
        <v>2</v>
      </c>
      <c r="BJ169" t="s">
        <v>244</v>
      </c>
      <c r="BM169">
        <v>500002</v>
      </c>
      <c r="BN169">
        <v>0</v>
      </c>
      <c r="BP169">
        <v>0</v>
      </c>
      <c r="BQ169">
        <v>21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Z169">
        <v>0</v>
      </c>
      <c r="CA169">
        <v>0</v>
      </c>
      <c r="CF169">
        <v>0</v>
      </c>
      <c r="CG169">
        <v>0</v>
      </c>
      <c r="CM169">
        <v>0</v>
      </c>
      <c r="CO169">
        <v>0</v>
      </c>
      <c r="CP169">
        <f t="shared" si="146"/>
        <v>167</v>
      </c>
      <c r="CQ169">
        <f t="shared" si="126"/>
        <v>41.79560000000001</v>
      </c>
      <c r="CR169">
        <f t="shared" si="127"/>
        <v>0</v>
      </c>
      <c r="CS169">
        <f t="shared" si="128"/>
        <v>0</v>
      </c>
      <c r="CT169">
        <f t="shared" si="129"/>
        <v>0</v>
      </c>
      <c r="CU169">
        <f t="shared" si="130"/>
        <v>0</v>
      </c>
      <c r="CV169">
        <f t="shared" si="131"/>
        <v>0</v>
      </c>
      <c r="CW169">
        <f t="shared" si="132"/>
        <v>0</v>
      </c>
      <c r="CX169">
        <f t="shared" si="133"/>
        <v>0</v>
      </c>
      <c r="CY169">
        <f t="shared" si="134"/>
        <v>0</v>
      </c>
      <c r="CZ169">
        <f t="shared" si="135"/>
        <v>0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55</v>
      </c>
      <c r="DW169" t="s">
        <v>55</v>
      </c>
      <c r="DX169">
        <v>1</v>
      </c>
      <c r="EE169">
        <v>27364799</v>
      </c>
      <c r="EF169">
        <v>21</v>
      </c>
      <c r="EG169" t="s">
        <v>234</v>
      </c>
      <c r="EH169">
        <v>0</v>
      </c>
      <c r="EJ169">
        <v>2</v>
      </c>
      <c r="EK169">
        <v>500002</v>
      </c>
      <c r="EL169" t="s">
        <v>235</v>
      </c>
      <c r="EM169" t="s">
        <v>236</v>
      </c>
      <c r="EQ169">
        <v>0</v>
      </c>
      <c r="ER169">
        <v>6.44</v>
      </c>
      <c r="ES169">
        <v>6.44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136"/>
        <v>0</v>
      </c>
      <c r="FS169">
        <v>0</v>
      </c>
      <c r="FX169">
        <v>0</v>
      </c>
      <c r="FY169">
        <v>0</v>
      </c>
      <c r="GD169">
        <v>0</v>
      </c>
      <c r="GF169">
        <v>1441954367</v>
      </c>
      <c r="GG169">
        <v>1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137"/>
        <v>0</v>
      </c>
      <c r="GM169">
        <f t="shared" si="138"/>
        <v>167</v>
      </c>
      <c r="GN169">
        <f t="shared" si="139"/>
        <v>0</v>
      </c>
      <c r="GO169">
        <f t="shared" si="140"/>
        <v>167</v>
      </c>
      <c r="GP169">
        <f t="shared" si="141"/>
        <v>0</v>
      </c>
      <c r="GQ169" t="s">
        <v>602</v>
      </c>
      <c r="GR169">
        <v>0</v>
      </c>
      <c r="GS169">
        <v>4</v>
      </c>
      <c r="GT169">
        <v>0</v>
      </c>
      <c r="GU169">
        <v>1</v>
      </c>
      <c r="GV169">
        <v>0</v>
      </c>
      <c r="GW169">
        <v>0</v>
      </c>
    </row>
    <row r="170" spans="1:255" ht="12.75">
      <c r="A170" s="2">
        <v>17</v>
      </c>
      <c r="B170" s="2">
        <v>1</v>
      </c>
      <c r="C170" s="2">
        <f>ROW(SmtRes!A280)</f>
        <v>280</v>
      </c>
      <c r="D170" s="2">
        <f>ROW(EtalonRes!A264)</f>
        <v>264</v>
      </c>
      <c r="E170" s="2" t="s">
        <v>245</v>
      </c>
      <c r="F170" s="2" t="s">
        <v>246</v>
      </c>
      <c r="G170" s="2" t="s">
        <v>247</v>
      </c>
      <c r="H170" s="2" t="s">
        <v>248</v>
      </c>
      <c r="I170" s="2">
        <f>'1.Смета.и.Акт'!E171</f>
        <v>4</v>
      </c>
      <c r="J170" s="2">
        <v>0</v>
      </c>
      <c r="K170" s="2"/>
      <c r="L170" s="2"/>
      <c r="M170" s="2"/>
      <c r="N170" s="2"/>
      <c r="O170" s="2">
        <f t="shared" si="110"/>
        <v>649</v>
      </c>
      <c r="P170" s="2">
        <f t="shared" si="111"/>
        <v>198</v>
      </c>
      <c r="Q170" s="2">
        <f t="shared" si="112"/>
        <v>372</v>
      </c>
      <c r="R170" s="2">
        <f t="shared" si="113"/>
        <v>38</v>
      </c>
      <c r="S170" s="2">
        <f t="shared" si="114"/>
        <v>79</v>
      </c>
      <c r="T170" s="2">
        <f t="shared" si="115"/>
        <v>0</v>
      </c>
      <c r="U170" s="2">
        <f t="shared" si="116"/>
        <v>7.48</v>
      </c>
      <c r="V170" s="2">
        <f t="shared" si="117"/>
        <v>2.76</v>
      </c>
      <c r="W170" s="2">
        <f t="shared" si="118"/>
        <v>0</v>
      </c>
      <c r="X170" s="2">
        <f t="shared" si="119"/>
        <v>111</v>
      </c>
      <c r="Y170" s="2">
        <f t="shared" si="120"/>
        <v>76</v>
      </c>
      <c r="Z170" s="2"/>
      <c r="AA170" s="2">
        <v>31892590</v>
      </c>
      <c r="AB170" s="2">
        <f>'1.Смета.и.Акт'!F171</f>
        <v>162.26000000000002</v>
      </c>
      <c r="AC170" s="2">
        <f t="shared" si="121"/>
        <v>49.57</v>
      </c>
      <c r="AD170" s="2">
        <f>'1.Смета.и.Акт'!H171</f>
        <v>92.89</v>
      </c>
      <c r="AE170" s="2">
        <f>'1.Смета.и.Акт'!I171</f>
        <v>9.39</v>
      </c>
      <c r="AF170" s="2">
        <f>'1.Смета.и.Акт'!G171</f>
        <v>19.8</v>
      </c>
      <c r="AG170" s="2">
        <f t="shared" si="122"/>
        <v>0</v>
      </c>
      <c r="AH170" s="2">
        <f t="shared" si="123"/>
        <v>1.87</v>
      </c>
      <c r="AI170" s="2">
        <f t="shared" si="124"/>
        <v>0.69</v>
      </c>
      <c r="AJ170" s="2">
        <f t="shared" si="125"/>
        <v>0</v>
      </c>
      <c r="AK170" s="2">
        <v>162.26</v>
      </c>
      <c r="AL170" s="2">
        <v>49.57</v>
      </c>
      <c r="AM170" s="2">
        <v>92.89</v>
      </c>
      <c r="AN170" s="2">
        <v>9.39</v>
      </c>
      <c r="AO170" s="2">
        <v>19.8</v>
      </c>
      <c r="AP170" s="2">
        <v>0</v>
      </c>
      <c r="AQ170" s="2">
        <v>1.87</v>
      </c>
      <c r="AR170" s="2">
        <v>0.69</v>
      </c>
      <c r="AS170" s="2">
        <v>0</v>
      </c>
      <c r="AT170" s="2">
        <f>'1.Смета.и.Акт'!E172</f>
        <v>95</v>
      </c>
      <c r="AU170" s="2">
        <f>'1.Смета.и.Акт'!E173</f>
        <v>65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3</v>
      </c>
      <c r="BE170" s="2" t="s">
        <v>3</v>
      </c>
      <c r="BF170" s="2" t="s">
        <v>3</v>
      </c>
      <c r="BG170" s="2" t="s">
        <v>3</v>
      </c>
      <c r="BH170" s="2">
        <v>0</v>
      </c>
      <c r="BI170" s="2">
        <v>2</v>
      </c>
      <c r="BJ170" s="2" t="s">
        <v>249</v>
      </c>
      <c r="BK170" s="2"/>
      <c r="BL170" s="2"/>
      <c r="BM170" s="2">
        <v>108001</v>
      </c>
      <c r="BN170" s="2">
        <v>0</v>
      </c>
      <c r="BO170" s="2" t="s">
        <v>3</v>
      </c>
      <c r="BP170" s="2">
        <v>0</v>
      </c>
      <c r="BQ170" s="2">
        <v>2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3</v>
      </c>
      <c r="BZ170" s="2">
        <v>95</v>
      </c>
      <c r="CA170" s="2">
        <v>65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3</v>
      </c>
      <c r="CO170" s="2">
        <v>0</v>
      </c>
      <c r="CP170" s="2">
        <f>IF('1.Смета.и.Акт'!F171=AC170+AD170+AF170,P170+Q170+S170,I170*AB170)</f>
        <v>649</v>
      </c>
      <c r="CQ170" s="2">
        <f t="shared" si="126"/>
        <v>49.57</v>
      </c>
      <c r="CR170" s="2">
        <f t="shared" si="127"/>
        <v>92.89</v>
      </c>
      <c r="CS170" s="2">
        <f t="shared" si="128"/>
        <v>9.39</v>
      </c>
      <c r="CT170" s="2">
        <f t="shared" si="129"/>
        <v>19.8</v>
      </c>
      <c r="CU170" s="2">
        <f t="shared" si="130"/>
        <v>0</v>
      </c>
      <c r="CV170" s="2">
        <f t="shared" si="131"/>
        <v>1.87</v>
      </c>
      <c r="CW170" s="2">
        <f t="shared" si="132"/>
        <v>0.69</v>
      </c>
      <c r="CX170" s="2">
        <f t="shared" si="133"/>
        <v>0</v>
      </c>
      <c r="CY170" s="2">
        <f t="shared" si="134"/>
        <v>111.15</v>
      </c>
      <c r="CZ170" s="2">
        <f t="shared" si="135"/>
        <v>76.05</v>
      </c>
      <c r="DA170" s="2"/>
      <c r="DB170" s="2"/>
      <c r="DC170" s="2" t="s">
        <v>3</v>
      </c>
      <c r="DD170" s="2" t="s">
        <v>3</v>
      </c>
      <c r="DE170" s="2" t="s">
        <v>3</v>
      </c>
      <c r="DF170" s="2" t="s">
        <v>3</v>
      </c>
      <c r="DG170" s="2" t="s">
        <v>3</v>
      </c>
      <c r="DH170" s="2" t="s">
        <v>3</v>
      </c>
      <c r="DI170" s="2" t="s">
        <v>3</v>
      </c>
      <c r="DJ170" s="2" t="s">
        <v>3</v>
      </c>
      <c r="DK170" s="2" t="s">
        <v>3</v>
      </c>
      <c r="DL170" s="2" t="s">
        <v>3</v>
      </c>
      <c r="DM170" s="2" t="s">
        <v>3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1013</v>
      </c>
      <c r="DV170" s="2" t="s">
        <v>248</v>
      </c>
      <c r="DW170" s="2" t="str">
        <f>'1.Смета.и.Акт'!D171</f>
        <v>1  ШТ.</v>
      </c>
      <c r="DX170" s="2">
        <v>1</v>
      </c>
      <c r="DY170" s="2"/>
      <c r="DZ170" s="2"/>
      <c r="EA170" s="2"/>
      <c r="EB170" s="2"/>
      <c r="EC170" s="2"/>
      <c r="ED170" s="2"/>
      <c r="EE170" s="2">
        <v>27364748</v>
      </c>
      <c r="EF170" s="2">
        <v>2</v>
      </c>
      <c r="EG170" s="2" t="s">
        <v>211</v>
      </c>
      <c r="EH170" s="2">
        <v>0</v>
      </c>
      <c r="EI170" s="2" t="s">
        <v>3</v>
      </c>
      <c r="EJ170" s="2">
        <v>2</v>
      </c>
      <c r="EK170" s="2">
        <v>108001</v>
      </c>
      <c r="EL170" s="2" t="s">
        <v>227</v>
      </c>
      <c r="EM170" s="2" t="s">
        <v>213</v>
      </c>
      <c r="EN170" s="2"/>
      <c r="EO170" s="2" t="s">
        <v>3</v>
      </c>
      <c r="EP170" s="2"/>
      <c r="EQ170" s="2">
        <v>131072</v>
      </c>
      <c r="ER170" s="2">
        <v>162.26</v>
      </c>
      <c r="ES170" s="2">
        <v>49.57</v>
      </c>
      <c r="ET170" s="2">
        <v>92.89</v>
      </c>
      <c r="EU170" s="2">
        <v>9.39</v>
      </c>
      <c r="EV170" s="2">
        <v>19.8</v>
      </c>
      <c r="EW170" s="2">
        <v>1.87</v>
      </c>
      <c r="EX170" s="2">
        <v>0.69</v>
      </c>
      <c r="EY170" s="2">
        <v>0</v>
      </c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136"/>
        <v>0</v>
      </c>
      <c r="FS170" s="2">
        <v>0</v>
      </c>
      <c r="FT170" s="2"/>
      <c r="FU170" s="2"/>
      <c r="FV170" s="2"/>
      <c r="FW170" s="2"/>
      <c r="FX170" s="2">
        <v>95</v>
      </c>
      <c r="FY170" s="2">
        <v>65</v>
      </c>
      <c r="FZ170" s="2"/>
      <c r="GA170" s="2" t="s">
        <v>3</v>
      </c>
      <c r="GB170" s="2"/>
      <c r="GC170" s="2"/>
      <c r="GD170" s="2">
        <v>0</v>
      </c>
      <c r="GE170" s="2"/>
      <c r="GF170" s="2">
        <v>347952138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137"/>
        <v>0</v>
      </c>
      <c r="GM170" s="2">
        <f t="shared" si="138"/>
        <v>836</v>
      </c>
      <c r="GN170" s="2">
        <f t="shared" si="139"/>
        <v>0</v>
      </c>
      <c r="GO170" s="2">
        <f t="shared" si="140"/>
        <v>836</v>
      </c>
      <c r="GP170" s="2">
        <f t="shared" si="141"/>
        <v>0</v>
      </c>
      <c r="GQ170" s="2"/>
      <c r="GR170" s="2">
        <v>0</v>
      </c>
      <c r="GS170" s="2"/>
      <c r="GT170" s="2">
        <v>0</v>
      </c>
      <c r="GU170" s="2">
        <v>1</v>
      </c>
      <c r="GV170" s="2">
        <v>0</v>
      </c>
      <c r="GW170" s="2">
        <v>0</v>
      </c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05" ht="12.75">
      <c r="A171">
        <v>17</v>
      </c>
      <c r="B171">
        <v>1</v>
      </c>
      <c r="C171">
        <f>ROW(SmtRes!A292)</f>
        <v>292</v>
      </c>
      <c r="D171">
        <f>ROW(EtalonRes!A274)</f>
        <v>274</v>
      </c>
      <c r="E171" t="s">
        <v>245</v>
      </c>
      <c r="F171" t="s">
        <v>246</v>
      </c>
      <c r="G171" t="s">
        <v>247</v>
      </c>
      <c r="H171" t="s">
        <v>248</v>
      </c>
      <c r="I171">
        <f>'1.Смета.и.Акт'!E171</f>
        <v>4</v>
      </c>
      <c r="J171">
        <v>0</v>
      </c>
      <c r="O171">
        <f t="shared" si="110"/>
        <v>4212</v>
      </c>
      <c r="P171">
        <f t="shared" si="111"/>
        <v>1287</v>
      </c>
      <c r="Q171">
        <f t="shared" si="112"/>
        <v>2411</v>
      </c>
      <c r="R171">
        <f t="shared" si="113"/>
        <v>244</v>
      </c>
      <c r="S171">
        <f t="shared" si="114"/>
        <v>514</v>
      </c>
      <c r="T171">
        <f t="shared" si="115"/>
        <v>0</v>
      </c>
      <c r="U171">
        <f t="shared" si="116"/>
        <v>7.48</v>
      </c>
      <c r="V171">
        <f t="shared" si="117"/>
        <v>2.76</v>
      </c>
      <c r="W171">
        <f t="shared" si="118"/>
        <v>0</v>
      </c>
      <c r="X171">
        <f t="shared" si="119"/>
        <v>720</v>
      </c>
      <c r="Y171">
        <f t="shared" si="120"/>
        <v>493</v>
      </c>
      <c r="AA171">
        <v>31892591</v>
      </c>
      <c r="AB171">
        <f t="shared" si="142"/>
        <v>162.26</v>
      </c>
      <c r="AC171">
        <f t="shared" si="121"/>
        <v>49.57</v>
      </c>
      <c r="AD171">
        <f t="shared" si="143"/>
        <v>92.89</v>
      </c>
      <c r="AE171">
        <f t="shared" si="144"/>
        <v>9.39</v>
      </c>
      <c r="AF171">
        <f t="shared" si="145"/>
        <v>19.8</v>
      </c>
      <c r="AG171">
        <f t="shared" si="122"/>
        <v>0</v>
      </c>
      <c r="AH171">
        <f t="shared" si="123"/>
        <v>1.87</v>
      </c>
      <c r="AI171">
        <f t="shared" si="124"/>
        <v>0.69</v>
      </c>
      <c r="AJ171">
        <f t="shared" si="125"/>
        <v>0</v>
      </c>
      <c r="AK171">
        <v>162.26</v>
      </c>
      <c r="AL171">
        <v>49.57</v>
      </c>
      <c r="AM171">
        <v>92.89</v>
      </c>
      <c r="AN171">
        <v>9.39</v>
      </c>
      <c r="AO171">
        <v>19.8</v>
      </c>
      <c r="AP171">
        <v>0</v>
      </c>
      <c r="AQ171">
        <v>1.87</v>
      </c>
      <c r="AR171">
        <v>0.69</v>
      </c>
      <c r="AS171">
        <v>0</v>
      </c>
      <c r="AT171">
        <v>95</v>
      </c>
      <c r="AU171">
        <v>65</v>
      </c>
      <c r="AV171">
        <v>1</v>
      </c>
      <c r="AW171">
        <v>1</v>
      </c>
      <c r="AZ171">
        <v>6.49</v>
      </c>
      <c r="BA171">
        <v>6.49</v>
      </c>
      <c r="BB171">
        <v>6.49</v>
      </c>
      <c r="BC171">
        <v>6.49</v>
      </c>
      <c r="BH171">
        <v>0</v>
      </c>
      <c r="BI171">
        <v>2</v>
      </c>
      <c r="BJ171" t="s">
        <v>249</v>
      </c>
      <c r="BM171">
        <v>108001</v>
      </c>
      <c r="BN171">
        <v>0</v>
      </c>
      <c r="BP171">
        <v>0</v>
      </c>
      <c r="BQ171">
        <v>2</v>
      </c>
      <c r="BR171">
        <v>0</v>
      </c>
      <c r="BS171">
        <v>6.49</v>
      </c>
      <c r="BT171">
        <v>1</v>
      </c>
      <c r="BU171">
        <v>1</v>
      </c>
      <c r="BV171">
        <v>1</v>
      </c>
      <c r="BW171">
        <v>1</v>
      </c>
      <c r="BX171">
        <v>1</v>
      </c>
      <c r="BZ171">
        <v>95</v>
      </c>
      <c r="CA171">
        <v>65</v>
      </c>
      <c r="CF171">
        <v>0</v>
      </c>
      <c r="CG171">
        <v>0</v>
      </c>
      <c r="CM171">
        <v>0</v>
      </c>
      <c r="CO171">
        <v>0</v>
      </c>
      <c r="CP171">
        <f t="shared" si="146"/>
        <v>4212</v>
      </c>
      <c r="CQ171">
        <f t="shared" si="126"/>
        <v>321.7093</v>
      </c>
      <c r="CR171">
        <f t="shared" si="127"/>
        <v>602.8561</v>
      </c>
      <c r="CS171">
        <f t="shared" si="128"/>
        <v>60.941100000000006</v>
      </c>
      <c r="CT171">
        <f t="shared" si="129"/>
        <v>128.502</v>
      </c>
      <c r="CU171">
        <f t="shared" si="130"/>
        <v>0</v>
      </c>
      <c r="CV171">
        <f t="shared" si="131"/>
        <v>1.87</v>
      </c>
      <c r="CW171">
        <f t="shared" si="132"/>
        <v>0.69</v>
      </c>
      <c r="CX171">
        <f t="shared" si="133"/>
        <v>0</v>
      </c>
      <c r="CY171">
        <f t="shared" si="134"/>
        <v>720.1</v>
      </c>
      <c r="CZ171">
        <f t="shared" si="135"/>
        <v>492.7</v>
      </c>
      <c r="DN171">
        <v>0</v>
      </c>
      <c r="DO171">
        <v>0</v>
      </c>
      <c r="DP171">
        <v>1</v>
      </c>
      <c r="DQ171">
        <v>1</v>
      </c>
      <c r="DU171">
        <v>1013</v>
      </c>
      <c r="DV171" t="s">
        <v>248</v>
      </c>
      <c r="DW171" t="s">
        <v>248</v>
      </c>
      <c r="DX171">
        <v>1</v>
      </c>
      <c r="EE171">
        <v>27364748</v>
      </c>
      <c r="EF171">
        <v>2</v>
      </c>
      <c r="EG171" t="s">
        <v>211</v>
      </c>
      <c r="EH171">
        <v>0</v>
      </c>
      <c r="EJ171">
        <v>2</v>
      </c>
      <c r="EK171">
        <v>108001</v>
      </c>
      <c r="EL171" t="s">
        <v>227</v>
      </c>
      <c r="EM171" t="s">
        <v>213</v>
      </c>
      <c r="EQ171">
        <v>131072</v>
      </c>
      <c r="ER171">
        <v>162.26</v>
      </c>
      <c r="ES171">
        <v>49.57</v>
      </c>
      <c r="ET171">
        <v>92.89</v>
      </c>
      <c r="EU171">
        <v>9.39</v>
      </c>
      <c r="EV171">
        <v>19.8</v>
      </c>
      <c r="EW171">
        <v>1.87</v>
      </c>
      <c r="EX171">
        <v>0.69</v>
      </c>
      <c r="EY171">
        <v>0</v>
      </c>
      <c r="FQ171">
        <v>0</v>
      </c>
      <c r="FR171">
        <f t="shared" si="136"/>
        <v>0</v>
      </c>
      <c r="FS171">
        <v>0</v>
      </c>
      <c r="FX171">
        <v>95</v>
      </c>
      <c r="FY171">
        <v>65</v>
      </c>
      <c r="GD171">
        <v>0</v>
      </c>
      <c r="GF171">
        <v>347952138</v>
      </c>
      <c r="GG171">
        <v>1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137"/>
        <v>0</v>
      </c>
      <c r="GM171">
        <f t="shared" si="138"/>
        <v>5425</v>
      </c>
      <c r="GN171">
        <f t="shared" si="139"/>
        <v>0</v>
      </c>
      <c r="GO171">
        <f t="shared" si="140"/>
        <v>5425</v>
      </c>
      <c r="GP171">
        <f t="shared" si="141"/>
        <v>0</v>
      </c>
      <c r="GR171">
        <v>0</v>
      </c>
      <c r="GT171">
        <v>0</v>
      </c>
      <c r="GU171">
        <v>1</v>
      </c>
      <c r="GV171">
        <v>0</v>
      </c>
      <c r="GW171">
        <v>0</v>
      </c>
    </row>
    <row r="172" spans="1:255" ht="12.75">
      <c r="A172" s="2">
        <v>18</v>
      </c>
      <c r="B172" s="2">
        <v>1</v>
      </c>
      <c r="C172" s="2">
        <v>280</v>
      </c>
      <c r="D172" s="2"/>
      <c r="E172" s="2" t="s">
        <v>250</v>
      </c>
      <c r="F172" s="2" t="s">
        <v>251</v>
      </c>
      <c r="G172" s="2" t="str">
        <f>'1.Смета.и.Акт'!C174</f>
        <v>Светильник светодиодный круглый 12W 4000К 870лм IP65 Белый Navigator NBL-PR1</v>
      </c>
      <c r="H172" s="2" t="s">
        <v>55</v>
      </c>
      <c r="I172" s="2">
        <f>I170*J172</f>
        <v>4</v>
      </c>
      <c r="J172" s="2">
        <v>1</v>
      </c>
      <c r="K172" s="2"/>
      <c r="L172" s="2"/>
      <c r="M172" s="2"/>
      <c r="N172" s="2"/>
      <c r="O172" s="2">
        <f t="shared" si="110"/>
        <v>277</v>
      </c>
      <c r="P172" s="2">
        <f t="shared" si="111"/>
        <v>277</v>
      </c>
      <c r="Q172" s="2">
        <f t="shared" si="112"/>
        <v>0</v>
      </c>
      <c r="R172" s="2">
        <f t="shared" si="113"/>
        <v>0</v>
      </c>
      <c r="S172" s="2">
        <f t="shared" si="114"/>
        <v>0</v>
      </c>
      <c r="T172" s="2">
        <f t="shared" si="115"/>
        <v>0</v>
      </c>
      <c r="U172" s="2">
        <f t="shared" si="116"/>
        <v>0</v>
      </c>
      <c r="V172" s="2">
        <f t="shared" si="117"/>
        <v>0</v>
      </c>
      <c r="W172" s="2">
        <f t="shared" si="118"/>
        <v>0</v>
      </c>
      <c r="X172" s="2">
        <f t="shared" si="119"/>
        <v>0</v>
      </c>
      <c r="Y172" s="2">
        <f t="shared" si="120"/>
        <v>0</v>
      </c>
      <c r="Z172" s="2"/>
      <c r="AA172" s="2">
        <v>31892590</v>
      </c>
      <c r="AB172" s="2">
        <f t="shared" si="142"/>
        <v>69.31</v>
      </c>
      <c r="AC172" s="2">
        <f>'1.Смета.и.Акт'!F174</f>
        <v>69.31</v>
      </c>
      <c r="AD172" s="2">
        <f t="shared" si="143"/>
        <v>0</v>
      </c>
      <c r="AE172" s="2">
        <f t="shared" si="144"/>
        <v>0</v>
      </c>
      <c r="AF172" s="2">
        <f t="shared" si="145"/>
        <v>0</v>
      </c>
      <c r="AG172" s="2">
        <f t="shared" si="122"/>
        <v>0</v>
      </c>
      <c r="AH172" s="2">
        <f t="shared" si="123"/>
        <v>0</v>
      </c>
      <c r="AI172" s="2">
        <f t="shared" si="124"/>
        <v>0</v>
      </c>
      <c r="AJ172" s="2">
        <f t="shared" si="125"/>
        <v>0</v>
      </c>
      <c r="AK172" s="2">
        <v>69.31</v>
      </c>
      <c r="AL172" s="2">
        <v>69.31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106</v>
      </c>
      <c r="AU172" s="2">
        <v>65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3</v>
      </c>
      <c r="BE172" s="2" t="s">
        <v>3</v>
      </c>
      <c r="BF172" s="2" t="s">
        <v>3</v>
      </c>
      <c r="BG172" s="2" t="s">
        <v>3</v>
      </c>
      <c r="BH172" s="2">
        <v>3</v>
      </c>
      <c r="BI172" s="2">
        <v>1</v>
      </c>
      <c r="BJ172" s="2" t="s">
        <v>3</v>
      </c>
      <c r="BK172" s="2"/>
      <c r="BL172" s="2"/>
      <c r="BM172" s="2">
        <v>0</v>
      </c>
      <c r="BN172" s="2">
        <v>0</v>
      </c>
      <c r="BO172" s="2" t="s">
        <v>3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3</v>
      </c>
      <c r="BZ172" s="2">
        <v>106</v>
      </c>
      <c r="CA172" s="2">
        <v>65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3</v>
      </c>
      <c r="CO172" s="2">
        <v>0</v>
      </c>
      <c r="CP172" s="2">
        <f>IF('1.Смета.и.Акт'!F174=AC172+AD172+AF172,P172+Q172+S172,I172*AB172)</f>
        <v>277</v>
      </c>
      <c r="CQ172" s="2">
        <f t="shared" si="126"/>
        <v>69.31</v>
      </c>
      <c r="CR172" s="2">
        <f t="shared" si="127"/>
        <v>0</v>
      </c>
      <c r="CS172" s="2">
        <f t="shared" si="128"/>
        <v>0</v>
      </c>
      <c r="CT172" s="2">
        <f t="shared" si="129"/>
        <v>0</v>
      </c>
      <c r="CU172" s="2">
        <f t="shared" si="130"/>
        <v>0</v>
      </c>
      <c r="CV172" s="2">
        <f t="shared" si="131"/>
        <v>0</v>
      </c>
      <c r="CW172" s="2">
        <f t="shared" si="132"/>
        <v>0</v>
      </c>
      <c r="CX172" s="2">
        <f t="shared" si="133"/>
        <v>0</v>
      </c>
      <c r="CY172" s="2">
        <f t="shared" si="134"/>
        <v>0</v>
      </c>
      <c r="CZ172" s="2">
        <f t="shared" si="135"/>
        <v>0</v>
      </c>
      <c r="DA172" s="2"/>
      <c r="DB172" s="2"/>
      <c r="DC172" s="2" t="s">
        <v>3</v>
      </c>
      <c r="DD172" s="2" t="s">
        <v>3</v>
      </c>
      <c r="DE172" s="2" t="s">
        <v>3</v>
      </c>
      <c r="DF172" s="2" t="s">
        <v>3</v>
      </c>
      <c r="DG172" s="2" t="s">
        <v>3</v>
      </c>
      <c r="DH172" s="2" t="s">
        <v>3</v>
      </c>
      <c r="DI172" s="2" t="s">
        <v>3</v>
      </c>
      <c r="DJ172" s="2" t="s">
        <v>3</v>
      </c>
      <c r="DK172" s="2" t="s">
        <v>3</v>
      </c>
      <c r="DL172" s="2" t="s">
        <v>3</v>
      </c>
      <c r="DM172" s="2" t="s">
        <v>3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55</v>
      </c>
      <c r="DW172" s="2" t="str">
        <f>'1.Смета.и.Акт'!D174</f>
        <v>шт.</v>
      </c>
      <c r="DX172" s="2">
        <v>1</v>
      </c>
      <c r="DY172" s="2"/>
      <c r="DZ172" s="2"/>
      <c r="EA172" s="2"/>
      <c r="EB172" s="2"/>
      <c r="EC172" s="2"/>
      <c r="ED172" s="2"/>
      <c r="EE172" s="2">
        <v>27364806</v>
      </c>
      <c r="EF172" s="2">
        <v>20</v>
      </c>
      <c r="EG172" s="2" t="s">
        <v>57</v>
      </c>
      <c r="EH172" s="2">
        <v>0</v>
      </c>
      <c r="EI172" s="2" t="s">
        <v>3</v>
      </c>
      <c r="EJ172" s="2">
        <v>1</v>
      </c>
      <c r="EK172" s="2">
        <v>0</v>
      </c>
      <c r="EL172" s="2" t="s">
        <v>253</v>
      </c>
      <c r="EM172" s="2" t="s">
        <v>254</v>
      </c>
      <c r="EN172" s="2"/>
      <c r="EO172" s="2" t="s">
        <v>3</v>
      </c>
      <c r="EP172" s="2"/>
      <c r="EQ172" s="2">
        <v>0</v>
      </c>
      <c r="ER172" s="2">
        <v>0</v>
      </c>
      <c r="ES172" s="2">
        <v>69.31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136"/>
        <v>0</v>
      </c>
      <c r="FS172" s="2">
        <v>0</v>
      </c>
      <c r="FT172" s="2"/>
      <c r="FU172" s="2"/>
      <c r="FV172" s="2"/>
      <c r="FW172" s="2"/>
      <c r="FX172" s="2">
        <v>106</v>
      </c>
      <c r="FY172" s="2">
        <v>65</v>
      </c>
      <c r="FZ172" s="2"/>
      <c r="GA172" s="2" t="s">
        <v>255</v>
      </c>
      <c r="GB172" s="2"/>
      <c r="GC172" s="2"/>
      <c r="GD172" s="2">
        <v>0</v>
      </c>
      <c r="GE172" s="2"/>
      <c r="GF172" s="2">
        <v>-1689897946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137"/>
        <v>0</v>
      </c>
      <c r="GM172" s="2">
        <f t="shared" si="138"/>
        <v>277</v>
      </c>
      <c r="GN172" s="2">
        <f t="shared" si="139"/>
        <v>277</v>
      </c>
      <c r="GO172" s="2">
        <f t="shared" si="140"/>
        <v>0</v>
      </c>
      <c r="GP172" s="2">
        <f t="shared" si="141"/>
        <v>0</v>
      </c>
      <c r="GQ172" s="2" t="s">
        <v>603</v>
      </c>
      <c r="GR172" s="2">
        <v>0</v>
      </c>
      <c r="GS172" s="2">
        <v>4</v>
      </c>
      <c r="GT172" s="2">
        <v>0</v>
      </c>
      <c r="GU172" s="2">
        <v>1</v>
      </c>
      <c r="GV172" s="2">
        <v>0</v>
      </c>
      <c r="GW172" s="2">
        <v>0</v>
      </c>
      <c r="GX172" s="2"/>
      <c r="GY172" s="2"/>
      <c r="GZ172" s="2"/>
      <c r="HA172" s="2"/>
      <c r="HB172" s="2" t="str">
        <f>LEFT(Source!F172,17)</f>
        <v>По прайсу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05" ht="12.75">
      <c r="A173">
        <v>18</v>
      </c>
      <c r="B173">
        <v>1</v>
      </c>
      <c r="C173">
        <v>292</v>
      </c>
      <c r="E173" t="s">
        <v>250</v>
      </c>
      <c r="F173" t="s">
        <v>251</v>
      </c>
      <c r="G173" t="s">
        <v>252</v>
      </c>
      <c r="H173" t="s">
        <v>55</v>
      </c>
      <c r="I173">
        <f>I171*J173</f>
        <v>4</v>
      </c>
      <c r="J173">
        <v>1</v>
      </c>
      <c r="O173">
        <f t="shared" si="110"/>
        <v>1780</v>
      </c>
      <c r="P173">
        <f t="shared" si="111"/>
        <v>1780</v>
      </c>
      <c r="Q173">
        <f t="shared" si="112"/>
        <v>0</v>
      </c>
      <c r="R173">
        <f t="shared" si="113"/>
        <v>0</v>
      </c>
      <c r="S173">
        <f t="shared" si="114"/>
        <v>0</v>
      </c>
      <c r="T173">
        <f t="shared" si="115"/>
        <v>0</v>
      </c>
      <c r="U173">
        <f t="shared" si="116"/>
        <v>0</v>
      </c>
      <c r="V173">
        <f t="shared" si="117"/>
        <v>0</v>
      </c>
      <c r="W173">
        <f t="shared" si="118"/>
        <v>0</v>
      </c>
      <c r="X173">
        <f t="shared" si="119"/>
        <v>0</v>
      </c>
      <c r="Y173">
        <f t="shared" si="120"/>
        <v>0</v>
      </c>
      <c r="AA173">
        <v>31892591</v>
      </c>
      <c r="AB173">
        <f t="shared" si="142"/>
        <v>69.31</v>
      </c>
      <c r="AC173">
        <f t="shared" si="121"/>
        <v>69.31</v>
      </c>
      <c r="AD173">
        <f t="shared" si="143"/>
        <v>0</v>
      </c>
      <c r="AE173">
        <f t="shared" si="144"/>
        <v>0</v>
      </c>
      <c r="AF173">
        <f t="shared" si="145"/>
        <v>0</v>
      </c>
      <c r="AG173">
        <f t="shared" si="122"/>
        <v>0</v>
      </c>
      <c r="AH173">
        <f t="shared" si="123"/>
        <v>0</v>
      </c>
      <c r="AI173">
        <f t="shared" si="124"/>
        <v>0</v>
      </c>
      <c r="AJ173">
        <f t="shared" si="125"/>
        <v>0</v>
      </c>
      <c r="AK173">
        <v>69.31</v>
      </c>
      <c r="AL173">
        <v>69.31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106</v>
      </c>
      <c r="AU173">
        <v>65</v>
      </c>
      <c r="AV173">
        <v>1</v>
      </c>
      <c r="AW173">
        <v>1</v>
      </c>
      <c r="AZ173">
        <v>6.42</v>
      </c>
      <c r="BA173">
        <v>1</v>
      </c>
      <c r="BB173">
        <v>1</v>
      </c>
      <c r="BC173">
        <v>6.42</v>
      </c>
      <c r="BH173">
        <v>3</v>
      </c>
      <c r="BI173">
        <v>1</v>
      </c>
      <c r="BM173">
        <v>0</v>
      </c>
      <c r="BN173">
        <v>0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Z173">
        <v>106</v>
      </c>
      <c r="CA173">
        <v>65</v>
      </c>
      <c r="CF173">
        <v>0</v>
      </c>
      <c r="CG173">
        <v>0</v>
      </c>
      <c r="CM173">
        <v>0</v>
      </c>
      <c r="CO173">
        <v>0</v>
      </c>
      <c r="CP173">
        <f t="shared" si="146"/>
        <v>1780</v>
      </c>
      <c r="CQ173">
        <f t="shared" si="126"/>
        <v>444.97020000000003</v>
      </c>
      <c r="CR173">
        <f t="shared" si="127"/>
        <v>0</v>
      </c>
      <c r="CS173">
        <f t="shared" si="128"/>
        <v>0</v>
      </c>
      <c r="CT173">
        <f t="shared" si="129"/>
        <v>0</v>
      </c>
      <c r="CU173">
        <f t="shared" si="130"/>
        <v>0</v>
      </c>
      <c r="CV173">
        <f t="shared" si="131"/>
        <v>0</v>
      </c>
      <c r="CW173">
        <f t="shared" si="132"/>
        <v>0</v>
      </c>
      <c r="CX173">
        <f t="shared" si="133"/>
        <v>0</v>
      </c>
      <c r="CY173">
        <f t="shared" si="134"/>
        <v>0</v>
      </c>
      <c r="CZ173">
        <f t="shared" si="135"/>
        <v>0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55</v>
      </c>
      <c r="DW173" t="s">
        <v>55</v>
      </c>
      <c r="DX173">
        <v>1</v>
      </c>
      <c r="EE173">
        <v>27364806</v>
      </c>
      <c r="EF173">
        <v>20</v>
      </c>
      <c r="EG173" t="s">
        <v>57</v>
      </c>
      <c r="EH173">
        <v>0</v>
      </c>
      <c r="EJ173">
        <v>1</v>
      </c>
      <c r="EK173">
        <v>0</v>
      </c>
      <c r="EL173" t="s">
        <v>253</v>
      </c>
      <c r="EM173" t="s">
        <v>254</v>
      </c>
      <c r="EQ173">
        <v>0</v>
      </c>
      <c r="ER173">
        <v>69.31</v>
      </c>
      <c r="ES173">
        <v>69.31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1</v>
      </c>
      <c r="FD173">
        <v>18</v>
      </c>
      <c r="FF173">
        <v>525.1</v>
      </c>
      <c r="FQ173">
        <v>0</v>
      </c>
      <c r="FR173">
        <f t="shared" si="136"/>
        <v>0</v>
      </c>
      <c r="FS173">
        <v>0</v>
      </c>
      <c r="FX173">
        <v>106</v>
      </c>
      <c r="FY173">
        <v>65</v>
      </c>
      <c r="GA173" t="s">
        <v>255</v>
      </c>
      <c r="GD173">
        <v>0</v>
      </c>
      <c r="GF173">
        <v>-1689897946</v>
      </c>
      <c r="GG173">
        <v>1</v>
      </c>
      <c r="GH173">
        <v>3</v>
      </c>
      <c r="GI173">
        <v>3</v>
      </c>
      <c r="GJ173">
        <v>0</v>
      </c>
      <c r="GK173">
        <f>ROUND(R173*(S12)/100,0)</f>
        <v>0</v>
      </c>
      <c r="GL173">
        <f t="shared" si="137"/>
        <v>0</v>
      </c>
      <c r="GM173">
        <f t="shared" si="138"/>
        <v>1780</v>
      </c>
      <c r="GN173">
        <f t="shared" si="139"/>
        <v>1780</v>
      </c>
      <c r="GO173">
        <f t="shared" si="140"/>
        <v>0</v>
      </c>
      <c r="GP173">
        <f t="shared" si="141"/>
        <v>0</v>
      </c>
      <c r="GQ173" t="s">
        <v>603</v>
      </c>
      <c r="GR173">
        <v>0</v>
      </c>
      <c r="GS173">
        <v>4</v>
      </c>
      <c r="GT173">
        <v>0</v>
      </c>
      <c r="GU173">
        <v>1</v>
      </c>
      <c r="GV173">
        <v>0</v>
      </c>
      <c r="GW173">
        <v>0</v>
      </c>
    </row>
    <row r="174" spans="1:255" ht="12.75">
      <c r="A174" s="2">
        <v>18</v>
      </c>
      <c r="B174" s="2">
        <v>1</v>
      </c>
      <c r="C174" s="2">
        <v>278</v>
      </c>
      <c r="D174" s="2"/>
      <c r="E174" s="2" t="s">
        <v>256</v>
      </c>
      <c r="F174" s="2" t="s">
        <v>257</v>
      </c>
      <c r="G174" s="2" t="str">
        <f>'1.Смета.и.Акт'!C176</f>
        <v>Лампа энергосберегающая TOSHIBA 11W/3U E27 (Лампа светодиодная)</v>
      </c>
      <c r="H174" s="2" t="s">
        <v>55</v>
      </c>
      <c r="I174" s="2">
        <f>I170*J174</f>
        <v>4</v>
      </c>
      <c r="J174" s="2">
        <v>1</v>
      </c>
      <c r="K174" s="2"/>
      <c r="L174" s="2"/>
      <c r="M174" s="2"/>
      <c r="N174" s="2"/>
      <c r="O174" s="2">
        <f t="shared" si="110"/>
        <v>58</v>
      </c>
      <c r="P174" s="2">
        <f t="shared" si="111"/>
        <v>58</v>
      </c>
      <c r="Q174" s="2">
        <f t="shared" si="112"/>
        <v>0</v>
      </c>
      <c r="R174" s="2">
        <f t="shared" si="113"/>
        <v>0</v>
      </c>
      <c r="S174" s="2">
        <f t="shared" si="114"/>
        <v>0</v>
      </c>
      <c r="T174" s="2">
        <f t="shared" si="115"/>
        <v>0</v>
      </c>
      <c r="U174" s="2">
        <f t="shared" si="116"/>
        <v>0</v>
      </c>
      <c r="V174" s="2">
        <f t="shared" si="117"/>
        <v>0</v>
      </c>
      <c r="W174" s="2">
        <f t="shared" si="118"/>
        <v>0</v>
      </c>
      <c r="X174" s="2">
        <f t="shared" si="119"/>
        <v>0</v>
      </c>
      <c r="Y174" s="2">
        <f t="shared" si="120"/>
        <v>0</v>
      </c>
      <c r="Z174" s="2"/>
      <c r="AA174" s="2">
        <v>31892590</v>
      </c>
      <c r="AB174" s="2">
        <f t="shared" si="142"/>
        <v>14.57</v>
      </c>
      <c r="AC174" s="2">
        <f>'1.Смета.и.Акт'!F176</f>
        <v>14.57</v>
      </c>
      <c r="AD174" s="2">
        <f t="shared" si="143"/>
        <v>0</v>
      </c>
      <c r="AE174" s="2">
        <f t="shared" si="144"/>
        <v>0</v>
      </c>
      <c r="AF174" s="2">
        <f t="shared" si="145"/>
        <v>0</v>
      </c>
      <c r="AG174" s="2">
        <f t="shared" si="122"/>
        <v>0</v>
      </c>
      <c r="AH174" s="2">
        <f t="shared" si="123"/>
        <v>0</v>
      </c>
      <c r="AI174" s="2">
        <f t="shared" si="124"/>
        <v>0</v>
      </c>
      <c r="AJ174" s="2">
        <f t="shared" si="125"/>
        <v>0.05</v>
      </c>
      <c r="AK174" s="2">
        <v>14.57</v>
      </c>
      <c r="AL174" s="2">
        <v>14.57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0.05</v>
      </c>
      <c r="AT174" s="2">
        <v>0</v>
      </c>
      <c r="AU174" s="2">
        <v>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3</v>
      </c>
      <c r="BE174" s="2" t="s">
        <v>3</v>
      </c>
      <c r="BF174" s="2" t="s">
        <v>3</v>
      </c>
      <c r="BG174" s="2" t="s">
        <v>3</v>
      </c>
      <c r="BH174" s="2">
        <v>3</v>
      </c>
      <c r="BI174" s="2">
        <v>2</v>
      </c>
      <c r="BJ174" s="2" t="str">
        <f>'1.Смета.и.Акт'!B176</f>
        <v>509-1685 ТССЦ-57 (ред.2014) (ПРИМ.)</v>
      </c>
      <c r="BK174" s="2"/>
      <c r="BL174" s="2"/>
      <c r="BM174" s="2">
        <v>500002</v>
      </c>
      <c r="BN174" s="2">
        <v>0</v>
      </c>
      <c r="BO174" s="2" t="s">
        <v>3</v>
      </c>
      <c r="BP174" s="2">
        <v>0</v>
      </c>
      <c r="BQ174" s="2">
        <v>21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3</v>
      </c>
      <c r="BZ174" s="2">
        <v>0</v>
      </c>
      <c r="CA174" s="2">
        <v>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3</v>
      </c>
      <c r="CO174" s="2">
        <v>0</v>
      </c>
      <c r="CP174" s="2">
        <f>IF('1.Смета.и.Акт'!F176=AC174+AD174+AF174,P174+Q174+S174,I174*AB174)</f>
        <v>58</v>
      </c>
      <c r="CQ174" s="2">
        <f t="shared" si="126"/>
        <v>14.57</v>
      </c>
      <c r="CR174" s="2">
        <f t="shared" si="127"/>
        <v>0</v>
      </c>
      <c r="CS174" s="2">
        <f t="shared" si="128"/>
        <v>0</v>
      </c>
      <c r="CT174" s="2">
        <f t="shared" si="129"/>
        <v>0</v>
      </c>
      <c r="CU174" s="2">
        <f t="shared" si="130"/>
        <v>0</v>
      </c>
      <c r="CV174" s="2">
        <f t="shared" si="131"/>
        <v>0</v>
      </c>
      <c r="CW174" s="2">
        <f t="shared" si="132"/>
        <v>0</v>
      </c>
      <c r="CX174" s="2">
        <f t="shared" si="133"/>
        <v>0.05</v>
      </c>
      <c r="CY174" s="2">
        <f t="shared" si="134"/>
        <v>0</v>
      </c>
      <c r="CZ174" s="2">
        <f t="shared" si="135"/>
        <v>0</v>
      </c>
      <c r="DA174" s="2"/>
      <c r="DB174" s="2"/>
      <c r="DC174" s="2" t="s">
        <v>3</v>
      </c>
      <c r="DD174" s="2" t="s">
        <v>3</v>
      </c>
      <c r="DE174" s="2" t="s">
        <v>3</v>
      </c>
      <c r="DF174" s="2" t="s">
        <v>3</v>
      </c>
      <c r="DG174" s="2" t="s">
        <v>3</v>
      </c>
      <c r="DH174" s="2" t="s">
        <v>3</v>
      </c>
      <c r="DI174" s="2" t="s">
        <v>3</v>
      </c>
      <c r="DJ174" s="2" t="s">
        <v>3</v>
      </c>
      <c r="DK174" s="2" t="s">
        <v>3</v>
      </c>
      <c r="DL174" s="2" t="s">
        <v>3</v>
      </c>
      <c r="DM174" s="2" t="s">
        <v>3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1010</v>
      </c>
      <c r="DV174" s="2" t="s">
        <v>55</v>
      </c>
      <c r="DW174" s="2" t="str">
        <f>'1.Смета.и.Акт'!D176</f>
        <v>шт.</v>
      </c>
      <c r="DX174" s="2">
        <v>1</v>
      </c>
      <c r="DY174" s="2"/>
      <c r="DZ174" s="2"/>
      <c r="EA174" s="2"/>
      <c r="EB174" s="2"/>
      <c r="EC174" s="2"/>
      <c r="ED174" s="2"/>
      <c r="EE174" s="2">
        <v>27364799</v>
      </c>
      <c r="EF174" s="2">
        <v>21</v>
      </c>
      <c r="EG174" s="2" t="s">
        <v>234</v>
      </c>
      <c r="EH174" s="2">
        <v>0</v>
      </c>
      <c r="EI174" s="2" t="s">
        <v>3</v>
      </c>
      <c r="EJ174" s="2">
        <v>2</v>
      </c>
      <c r="EK174" s="2">
        <v>500002</v>
      </c>
      <c r="EL174" s="2" t="s">
        <v>235</v>
      </c>
      <c r="EM174" s="2" t="s">
        <v>236</v>
      </c>
      <c r="EN174" s="2"/>
      <c r="EO174" s="2" t="s">
        <v>3</v>
      </c>
      <c r="EP174" s="2"/>
      <c r="EQ174" s="2">
        <v>0</v>
      </c>
      <c r="ER174" s="2">
        <v>14.57</v>
      </c>
      <c r="ES174" s="2">
        <v>14.57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136"/>
        <v>0</v>
      </c>
      <c r="FS174" s="2">
        <v>0</v>
      </c>
      <c r="FT174" s="2"/>
      <c r="FU174" s="2"/>
      <c r="FV174" s="2"/>
      <c r="FW174" s="2"/>
      <c r="FX174" s="2">
        <v>0</v>
      </c>
      <c r="FY174" s="2">
        <v>0</v>
      </c>
      <c r="FZ174" s="2"/>
      <c r="GA174" s="2" t="s">
        <v>3</v>
      </c>
      <c r="GB174" s="2"/>
      <c r="GC174" s="2"/>
      <c r="GD174" s="2">
        <v>0</v>
      </c>
      <c r="GE174" s="2"/>
      <c r="GF174" s="2">
        <v>782910884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137"/>
        <v>0</v>
      </c>
      <c r="GM174" s="2">
        <f t="shared" si="138"/>
        <v>58</v>
      </c>
      <c r="GN174" s="2">
        <f t="shared" si="139"/>
        <v>0</v>
      </c>
      <c r="GO174" s="2">
        <f t="shared" si="140"/>
        <v>58</v>
      </c>
      <c r="GP174" s="2">
        <f t="shared" si="141"/>
        <v>0</v>
      </c>
      <c r="GQ174" s="2" t="s">
        <v>603</v>
      </c>
      <c r="GR174" s="2">
        <v>0</v>
      </c>
      <c r="GS174" s="2">
        <v>4</v>
      </c>
      <c r="GT174" s="2">
        <v>0</v>
      </c>
      <c r="GU174" s="2">
        <v>1</v>
      </c>
      <c r="GV174" s="2">
        <v>0</v>
      </c>
      <c r="GW174" s="2">
        <v>0</v>
      </c>
      <c r="GX174" s="2"/>
      <c r="GY174" s="2"/>
      <c r="GZ174" s="2"/>
      <c r="HA174" s="2"/>
      <c r="HB174" s="2" t="str">
        <f>LEFT(Source!F174,17)</f>
        <v>509-1685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05" ht="12.75">
      <c r="A175">
        <v>18</v>
      </c>
      <c r="B175">
        <v>1</v>
      </c>
      <c r="C175">
        <v>290</v>
      </c>
      <c r="E175" t="s">
        <v>256</v>
      </c>
      <c r="F175" t="s">
        <v>257</v>
      </c>
      <c r="G175" t="s">
        <v>258</v>
      </c>
      <c r="H175" t="s">
        <v>55</v>
      </c>
      <c r="I175">
        <f>I171*J175</f>
        <v>4</v>
      </c>
      <c r="J175">
        <v>1</v>
      </c>
      <c r="O175">
        <f t="shared" si="110"/>
        <v>378</v>
      </c>
      <c r="P175">
        <f t="shared" si="111"/>
        <v>378</v>
      </c>
      <c r="Q175">
        <f t="shared" si="112"/>
        <v>0</v>
      </c>
      <c r="R175">
        <f t="shared" si="113"/>
        <v>0</v>
      </c>
      <c r="S175">
        <f t="shared" si="114"/>
        <v>0</v>
      </c>
      <c r="T175">
        <f t="shared" si="115"/>
        <v>0</v>
      </c>
      <c r="U175">
        <f t="shared" si="116"/>
        <v>0</v>
      </c>
      <c r="V175">
        <f t="shared" si="117"/>
        <v>0</v>
      </c>
      <c r="W175">
        <f t="shared" si="118"/>
        <v>0</v>
      </c>
      <c r="X175">
        <f t="shared" si="119"/>
        <v>0</v>
      </c>
      <c r="Y175">
        <f t="shared" si="120"/>
        <v>0</v>
      </c>
      <c r="AA175">
        <v>31892591</v>
      </c>
      <c r="AB175">
        <f t="shared" si="142"/>
        <v>14.57</v>
      </c>
      <c r="AC175">
        <f t="shared" si="121"/>
        <v>14.57</v>
      </c>
      <c r="AD175">
        <f t="shared" si="143"/>
        <v>0</v>
      </c>
      <c r="AE175">
        <f t="shared" si="144"/>
        <v>0</v>
      </c>
      <c r="AF175">
        <f t="shared" si="145"/>
        <v>0</v>
      </c>
      <c r="AG175">
        <f t="shared" si="122"/>
        <v>0</v>
      </c>
      <c r="AH175">
        <f t="shared" si="123"/>
        <v>0</v>
      </c>
      <c r="AI175">
        <f t="shared" si="124"/>
        <v>0</v>
      </c>
      <c r="AJ175">
        <f t="shared" si="125"/>
        <v>0.05</v>
      </c>
      <c r="AK175">
        <v>14.57</v>
      </c>
      <c r="AL175">
        <v>14.57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0.05</v>
      </c>
      <c r="AT175">
        <v>0</v>
      </c>
      <c r="AU175">
        <v>0</v>
      </c>
      <c r="AV175">
        <v>1</v>
      </c>
      <c r="AW175">
        <v>1</v>
      </c>
      <c r="AZ175">
        <v>6.49</v>
      </c>
      <c r="BA175">
        <v>1</v>
      </c>
      <c r="BB175">
        <v>1</v>
      </c>
      <c r="BC175">
        <v>6.49</v>
      </c>
      <c r="BH175">
        <v>3</v>
      </c>
      <c r="BI175">
        <v>2</v>
      </c>
      <c r="BJ175" t="s">
        <v>259</v>
      </c>
      <c r="BM175">
        <v>500002</v>
      </c>
      <c r="BN175">
        <v>0</v>
      </c>
      <c r="BP175">
        <v>0</v>
      </c>
      <c r="BQ175">
        <v>21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0</v>
      </c>
      <c r="CA175">
        <v>0</v>
      </c>
      <c r="CF175">
        <v>0</v>
      </c>
      <c r="CG175">
        <v>0</v>
      </c>
      <c r="CM175">
        <v>0</v>
      </c>
      <c r="CO175">
        <v>0</v>
      </c>
      <c r="CP175">
        <f t="shared" si="146"/>
        <v>378</v>
      </c>
      <c r="CQ175">
        <f t="shared" si="126"/>
        <v>94.55930000000001</v>
      </c>
      <c r="CR175">
        <f t="shared" si="127"/>
        <v>0</v>
      </c>
      <c r="CS175">
        <f t="shared" si="128"/>
        <v>0</v>
      </c>
      <c r="CT175">
        <f t="shared" si="129"/>
        <v>0</v>
      </c>
      <c r="CU175">
        <f t="shared" si="130"/>
        <v>0</v>
      </c>
      <c r="CV175">
        <f t="shared" si="131"/>
        <v>0</v>
      </c>
      <c r="CW175">
        <f t="shared" si="132"/>
        <v>0</v>
      </c>
      <c r="CX175">
        <f t="shared" si="133"/>
        <v>0.05</v>
      </c>
      <c r="CY175">
        <f t="shared" si="134"/>
        <v>0</v>
      </c>
      <c r="CZ175">
        <f t="shared" si="135"/>
        <v>0</v>
      </c>
      <c r="DN175">
        <v>0</v>
      </c>
      <c r="DO175">
        <v>0</v>
      </c>
      <c r="DP175">
        <v>1</v>
      </c>
      <c r="DQ175">
        <v>1</v>
      </c>
      <c r="DU175">
        <v>1010</v>
      </c>
      <c r="DV175" t="s">
        <v>55</v>
      </c>
      <c r="DW175" t="s">
        <v>55</v>
      </c>
      <c r="DX175">
        <v>1</v>
      </c>
      <c r="EE175">
        <v>27364799</v>
      </c>
      <c r="EF175">
        <v>21</v>
      </c>
      <c r="EG175" t="s">
        <v>234</v>
      </c>
      <c r="EH175">
        <v>0</v>
      </c>
      <c r="EJ175">
        <v>2</v>
      </c>
      <c r="EK175">
        <v>500002</v>
      </c>
      <c r="EL175" t="s">
        <v>235</v>
      </c>
      <c r="EM175" t="s">
        <v>236</v>
      </c>
      <c r="EQ175">
        <v>0</v>
      </c>
      <c r="ER175">
        <v>14.57</v>
      </c>
      <c r="ES175">
        <v>14.57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136"/>
        <v>0</v>
      </c>
      <c r="FS175">
        <v>0</v>
      </c>
      <c r="FX175">
        <v>0</v>
      </c>
      <c r="FY175">
        <v>0</v>
      </c>
      <c r="GD175">
        <v>0</v>
      </c>
      <c r="GF175">
        <v>782910884</v>
      </c>
      <c r="GG175">
        <v>1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137"/>
        <v>0</v>
      </c>
      <c r="GM175">
        <f t="shared" si="138"/>
        <v>378</v>
      </c>
      <c r="GN175">
        <f t="shared" si="139"/>
        <v>0</v>
      </c>
      <c r="GO175">
        <f t="shared" si="140"/>
        <v>378</v>
      </c>
      <c r="GP175">
        <f t="shared" si="141"/>
        <v>0</v>
      </c>
      <c r="GQ175" t="s">
        <v>603</v>
      </c>
      <c r="GR175">
        <v>0</v>
      </c>
      <c r="GS175">
        <v>4</v>
      </c>
      <c r="GT175">
        <v>0</v>
      </c>
      <c r="GU175">
        <v>1</v>
      </c>
      <c r="GV175">
        <v>0</v>
      </c>
      <c r="GW175">
        <v>0</v>
      </c>
    </row>
    <row r="176" spans="1:255" ht="12.75">
      <c r="A176" s="2">
        <v>17</v>
      </c>
      <c r="B176" s="2">
        <v>1</v>
      </c>
      <c r="C176" s="2">
        <f>ROW(SmtRes!A296)</f>
        <v>296</v>
      </c>
      <c r="D176" s="2">
        <f>ROW(EtalonRes!A277)</f>
        <v>277</v>
      </c>
      <c r="E176" s="2" t="s">
        <v>260</v>
      </c>
      <c r="F176" s="2" t="s">
        <v>261</v>
      </c>
      <c r="G176" s="2" t="s">
        <v>262</v>
      </c>
      <c r="H176" s="2" t="s">
        <v>248</v>
      </c>
      <c r="I176" s="2">
        <f>'1.Смета.и.Акт'!E177</f>
        <v>4</v>
      </c>
      <c r="J176" s="2">
        <v>0</v>
      </c>
      <c r="K176" s="2"/>
      <c r="L176" s="2"/>
      <c r="M176" s="2"/>
      <c r="N176" s="2"/>
      <c r="O176" s="2">
        <f t="shared" si="110"/>
        <v>47</v>
      </c>
      <c r="P176" s="2">
        <f t="shared" si="111"/>
        <v>2</v>
      </c>
      <c r="Q176" s="2">
        <f t="shared" si="112"/>
        <v>0</v>
      </c>
      <c r="R176" s="2">
        <f t="shared" si="113"/>
        <v>0</v>
      </c>
      <c r="S176" s="2">
        <f t="shared" si="114"/>
        <v>45</v>
      </c>
      <c r="T176" s="2">
        <f t="shared" si="115"/>
        <v>0</v>
      </c>
      <c r="U176" s="2">
        <f t="shared" si="116"/>
        <v>4.48</v>
      </c>
      <c r="V176" s="2">
        <f t="shared" si="117"/>
        <v>0</v>
      </c>
      <c r="W176" s="2">
        <f t="shared" si="118"/>
        <v>0</v>
      </c>
      <c r="X176" s="2">
        <f t="shared" si="119"/>
        <v>43</v>
      </c>
      <c r="Y176" s="2">
        <f t="shared" si="120"/>
        <v>29</v>
      </c>
      <c r="Z176" s="2"/>
      <c r="AA176" s="2">
        <v>31892590</v>
      </c>
      <c r="AB176" s="2">
        <f>'1.Смета.и.Акт'!F177</f>
        <v>11.6</v>
      </c>
      <c r="AC176" s="2">
        <f t="shared" si="121"/>
        <v>0.4</v>
      </c>
      <c r="AD176" s="2">
        <f>'1.Смета.и.Акт'!H177</f>
        <v>0</v>
      </c>
      <c r="AE176" s="2">
        <f>'1.Смета.и.Акт'!I177</f>
        <v>0</v>
      </c>
      <c r="AF176" s="2">
        <f>'1.Смета.и.Акт'!G177</f>
        <v>11.2</v>
      </c>
      <c r="AG176" s="2">
        <f t="shared" si="122"/>
        <v>0</v>
      </c>
      <c r="AH176" s="2">
        <f t="shared" si="123"/>
        <v>1.12</v>
      </c>
      <c r="AI176" s="2">
        <f t="shared" si="124"/>
        <v>0</v>
      </c>
      <c r="AJ176" s="2">
        <f t="shared" si="125"/>
        <v>0</v>
      </c>
      <c r="AK176" s="2">
        <v>11.6</v>
      </c>
      <c r="AL176" s="2">
        <v>0.4</v>
      </c>
      <c r="AM176" s="2">
        <v>0</v>
      </c>
      <c r="AN176" s="2">
        <v>0</v>
      </c>
      <c r="AO176" s="2">
        <v>11.2</v>
      </c>
      <c r="AP176" s="2">
        <v>0</v>
      </c>
      <c r="AQ176" s="2">
        <v>1.12</v>
      </c>
      <c r="AR176" s="2">
        <v>0</v>
      </c>
      <c r="AS176" s="2">
        <v>0</v>
      </c>
      <c r="AT176" s="2">
        <f>'1.Смета.и.Акт'!E178</f>
        <v>95</v>
      </c>
      <c r="AU176" s="2">
        <f>'1.Смета.и.Акт'!E179</f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3</v>
      </c>
      <c r="BE176" s="2" t="s">
        <v>3</v>
      </c>
      <c r="BF176" s="2" t="s">
        <v>3</v>
      </c>
      <c r="BG176" s="2" t="s">
        <v>3</v>
      </c>
      <c r="BH176" s="2">
        <v>0</v>
      </c>
      <c r="BI176" s="2">
        <v>2</v>
      </c>
      <c r="BJ176" s="2" t="s">
        <v>263</v>
      </c>
      <c r="BK176" s="2"/>
      <c r="BL176" s="2"/>
      <c r="BM176" s="2">
        <v>108001</v>
      </c>
      <c r="BN176" s="2">
        <v>0</v>
      </c>
      <c r="BO176" s="2" t="s">
        <v>3</v>
      </c>
      <c r="BP176" s="2">
        <v>0</v>
      </c>
      <c r="BQ176" s="2">
        <v>2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3</v>
      </c>
      <c r="BZ176" s="2">
        <v>95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3</v>
      </c>
      <c r="CO176" s="2">
        <v>0</v>
      </c>
      <c r="CP176" s="2">
        <f>IF('1.Смета.и.Акт'!F177=AC176+AD176+AF176,P176+Q176+S176,I176*AB176)</f>
        <v>47</v>
      </c>
      <c r="CQ176" s="2">
        <f t="shared" si="126"/>
        <v>0.4</v>
      </c>
      <c r="CR176" s="2">
        <f t="shared" si="127"/>
        <v>0</v>
      </c>
      <c r="CS176" s="2">
        <f t="shared" si="128"/>
        <v>0</v>
      </c>
      <c r="CT176" s="2">
        <f t="shared" si="129"/>
        <v>11.2</v>
      </c>
      <c r="CU176" s="2">
        <f t="shared" si="130"/>
        <v>0</v>
      </c>
      <c r="CV176" s="2">
        <f t="shared" si="131"/>
        <v>1.12</v>
      </c>
      <c r="CW176" s="2">
        <f t="shared" si="132"/>
        <v>0</v>
      </c>
      <c r="CX176" s="2">
        <f t="shared" si="133"/>
        <v>0</v>
      </c>
      <c r="CY176" s="2">
        <f t="shared" si="134"/>
        <v>42.75</v>
      </c>
      <c r="CZ176" s="2">
        <f t="shared" si="135"/>
        <v>29.25</v>
      </c>
      <c r="DA176" s="2"/>
      <c r="DB176" s="2"/>
      <c r="DC176" s="2" t="s">
        <v>3</v>
      </c>
      <c r="DD176" s="2" t="s">
        <v>3</v>
      </c>
      <c r="DE176" s="2" t="s">
        <v>3</v>
      </c>
      <c r="DF176" s="2" t="s">
        <v>3</v>
      </c>
      <c r="DG176" s="2" t="s">
        <v>3</v>
      </c>
      <c r="DH176" s="2" t="s">
        <v>3</v>
      </c>
      <c r="DI176" s="2" t="s">
        <v>3</v>
      </c>
      <c r="DJ176" s="2" t="s">
        <v>3</v>
      </c>
      <c r="DK176" s="2" t="s">
        <v>3</v>
      </c>
      <c r="DL176" s="2" t="s">
        <v>3</v>
      </c>
      <c r="DM176" s="2" t="s">
        <v>3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1013</v>
      </c>
      <c r="DV176" s="2" t="s">
        <v>248</v>
      </c>
      <c r="DW176" s="2" t="str">
        <f>'1.Смета.и.Акт'!D177</f>
        <v>1  ШТ.</v>
      </c>
      <c r="DX176" s="2">
        <v>1</v>
      </c>
      <c r="DY176" s="2"/>
      <c r="DZ176" s="2"/>
      <c r="EA176" s="2"/>
      <c r="EB176" s="2"/>
      <c r="EC176" s="2"/>
      <c r="ED176" s="2"/>
      <c r="EE176" s="2">
        <v>27364748</v>
      </c>
      <c r="EF176" s="2">
        <v>2</v>
      </c>
      <c r="EG176" s="2" t="s">
        <v>211</v>
      </c>
      <c r="EH176" s="2">
        <v>0</v>
      </c>
      <c r="EI176" s="2" t="s">
        <v>3</v>
      </c>
      <c r="EJ176" s="2">
        <v>2</v>
      </c>
      <c r="EK176" s="2">
        <v>108001</v>
      </c>
      <c r="EL176" s="2" t="s">
        <v>227</v>
      </c>
      <c r="EM176" s="2" t="s">
        <v>213</v>
      </c>
      <c r="EN176" s="2"/>
      <c r="EO176" s="2" t="s">
        <v>3</v>
      </c>
      <c r="EP176" s="2"/>
      <c r="EQ176" s="2">
        <v>131072</v>
      </c>
      <c r="ER176" s="2">
        <v>11.6</v>
      </c>
      <c r="ES176" s="2">
        <v>0.4</v>
      </c>
      <c r="ET176" s="2">
        <v>0</v>
      </c>
      <c r="EU176" s="2">
        <v>0</v>
      </c>
      <c r="EV176" s="2">
        <v>11.2</v>
      </c>
      <c r="EW176" s="2">
        <v>1.12</v>
      </c>
      <c r="EX176" s="2">
        <v>0</v>
      </c>
      <c r="EY176" s="2">
        <v>0</v>
      </c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136"/>
        <v>0</v>
      </c>
      <c r="FS176" s="2">
        <v>0</v>
      </c>
      <c r="FT176" s="2"/>
      <c r="FU176" s="2"/>
      <c r="FV176" s="2"/>
      <c r="FW176" s="2"/>
      <c r="FX176" s="2">
        <v>95</v>
      </c>
      <c r="FY176" s="2">
        <v>65</v>
      </c>
      <c r="FZ176" s="2"/>
      <c r="GA176" s="2" t="s">
        <v>3</v>
      </c>
      <c r="GB176" s="2"/>
      <c r="GC176" s="2"/>
      <c r="GD176" s="2">
        <v>0</v>
      </c>
      <c r="GE176" s="2"/>
      <c r="GF176" s="2">
        <v>-2016237880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137"/>
        <v>0</v>
      </c>
      <c r="GM176" s="2">
        <f t="shared" si="138"/>
        <v>119</v>
      </c>
      <c r="GN176" s="2">
        <f t="shared" si="139"/>
        <v>0</v>
      </c>
      <c r="GO176" s="2">
        <f t="shared" si="140"/>
        <v>119</v>
      </c>
      <c r="GP176" s="2">
        <f t="shared" si="141"/>
        <v>0</v>
      </c>
      <c r="GQ176" s="2"/>
      <c r="GR176" s="2">
        <v>0</v>
      </c>
      <c r="GS176" s="2"/>
      <c r="GT176" s="2">
        <v>0</v>
      </c>
      <c r="GU176" s="2">
        <v>1</v>
      </c>
      <c r="GV176" s="2">
        <v>0</v>
      </c>
      <c r="GW176" s="2">
        <v>0</v>
      </c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05" ht="12.75">
      <c r="A177">
        <v>17</v>
      </c>
      <c r="B177">
        <v>1</v>
      </c>
      <c r="C177">
        <f>ROW(SmtRes!A300)</f>
        <v>300</v>
      </c>
      <c r="D177">
        <f>ROW(EtalonRes!A280)</f>
        <v>280</v>
      </c>
      <c r="E177" t="s">
        <v>260</v>
      </c>
      <c r="F177" t="s">
        <v>261</v>
      </c>
      <c r="G177" t="s">
        <v>262</v>
      </c>
      <c r="H177" t="s">
        <v>248</v>
      </c>
      <c r="I177">
        <f>'1.Смета.и.Акт'!E177</f>
        <v>4</v>
      </c>
      <c r="J177">
        <v>0</v>
      </c>
      <c r="O177">
        <f t="shared" si="110"/>
        <v>301</v>
      </c>
      <c r="P177">
        <f t="shared" si="111"/>
        <v>10</v>
      </c>
      <c r="Q177">
        <f t="shared" si="112"/>
        <v>0</v>
      </c>
      <c r="R177">
        <f t="shared" si="113"/>
        <v>0</v>
      </c>
      <c r="S177">
        <f t="shared" si="114"/>
        <v>291</v>
      </c>
      <c r="T177">
        <f t="shared" si="115"/>
        <v>0</v>
      </c>
      <c r="U177">
        <f t="shared" si="116"/>
        <v>4.48</v>
      </c>
      <c r="V177">
        <f t="shared" si="117"/>
        <v>0</v>
      </c>
      <c r="W177">
        <f t="shared" si="118"/>
        <v>0</v>
      </c>
      <c r="X177">
        <f t="shared" si="119"/>
        <v>276</v>
      </c>
      <c r="Y177">
        <f t="shared" si="120"/>
        <v>189</v>
      </c>
      <c r="AA177">
        <v>31892591</v>
      </c>
      <c r="AB177">
        <f t="shared" si="142"/>
        <v>11.6</v>
      </c>
      <c r="AC177">
        <f t="shared" si="121"/>
        <v>0.4</v>
      </c>
      <c r="AD177">
        <f t="shared" si="143"/>
        <v>0</v>
      </c>
      <c r="AE177">
        <f t="shared" si="144"/>
        <v>0</v>
      </c>
      <c r="AF177">
        <f t="shared" si="145"/>
        <v>11.2</v>
      </c>
      <c r="AG177">
        <f t="shared" si="122"/>
        <v>0</v>
      </c>
      <c r="AH177">
        <f t="shared" si="123"/>
        <v>1.12</v>
      </c>
      <c r="AI177">
        <f t="shared" si="124"/>
        <v>0</v>
      </c>
      <c r="AJ177">
        <f t="shared" si="125"/>
        <v>0</v>
      </c>
      <c r="AK177">
        <v>11.6</v>
      </c>
      <c r="AL177">
        <v>0.4</v>
      </c>
      <c r="AM177">
        <v>0</v>
      </c>
      <c r="AN177">
        <v>0</v>
      </c>
      <c r="AO177">
        <v>11.2</v>
      </c>
      <c r="AP177">
        <v>0</v>
      </c>
      <c r="AQ177">
        <v>1.12</v>
      </c>
      <c r="AR177">
        <v>0</v>
      </c>
      <c r="AS177">
        <v>0</v>
      </c>
      <c r="AT177">
        <v>95</v>
      </c>
      <c r="AU177">
        <v>65</v>
      </c>
      <c r="AV177">
        <v>1</v>
      </c>
      <c r="AW177">
        <v>1</v>
      </c>
      <c r="AZ177">
        <v>6.49</v>
      </c>
      <c r="BA177">
        <v>6.49</v>
      </c>
      <c r="BB177">
        <v>6.49</v>
      </c>
      <c r="BC177">
        <v>6.49</v>
      </c>
      <c r="BH177">
        <v>0</v>
      </c>
      <c r="BI177">
        <v>2</v>
      </c>
      <c r="BJ177" t="s">
        <v>263</v>
      </c>
      <c r="BM177">
        <v>108001</v>
      </c>
      <c r="BN177">
        <v>0</v>
      </c>
      <c r="BP177">
        <v>0</v>
      </c>
      <c r="BQ177">
        <v>2</v>
      </c>
      <c r="BR177">
        <v>0</v>
      </c>
      <c r="BS177">
        <v>6.49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95</v>
      </c>
      <c r="CA177">
        <v>65</v>
      </c>
      <c r="CF177">
        <v>0</v>
      </c>
      <c r="CG177">
        <v>0</v>
      </c>
      <c r="CM177">
        <v>0</v>
      </c>
      <c r="CO177">
        <v>0</v>
      </c>
      <c r="CP177">
        <f t="shared" si="146"/>
        <v>301</v>
      </c>
      <c r="CQ177">
        <f t="shared" si="126"/>
        <v>2.596</v>
      </c>
      <c r="CR177">
        <f t="shared" si="127"/>
        <v>0</v>
      </c>
      <c r="CS177">
        <f t="shared" si="128"/>
        <v>0</v>
      </c>
      <c r="CT177">
        <f t="shared" si="129"/>
        <v>72.688</v>
      </c>
      <c r="CU177">
        <f t="shared" si="130"/>
        <v>0</v>
      </c>
      <c r="CV177">
        <f t="shared" si="131"/>
        <v>1.12</v>
      </c>
      <c r="CW177">
        <f t="shared" si="132"/>
        <v>0</v>
      </c>
      <c r="CX177">
        <f t="shared" si="133"/>
        <v>0</v>
      </c>
      <c r="CY177">
        <f t="shared" si="134"/>
        <v>276.45</v>
      </c>
      <c r="CZ177">
        <f t="shared" si="135"/>
        <v>189.15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248</v>
      </c>
      <c r="DW177" t="s">
        <v>248</v>
      </c>
      <c r="DX177">
        <v>1</v>
      </c>
      <c r="EE177">
        <v>27364748</v>
      </c>
      <c r="EF177">
        <v>2</v>
      </c>
      <c r="EG177" t="s">
        <v>211</v>
      </c>
      <c r="EH177">
        <v>0</v>
      </c>
      <c r="EJ177">
        <v>2</v>
      </c>
      <c r="EK177">
        <v>108001</v>
      </c>
      <c r="EL177" t="s">
        <v>227</v>
      </c>
      <c r="EM177" t="s">
        <v>213</v>
      </c>
      <c r="EQ177">
        <v>131072</v>
      </c>
      <c r="ER177">
        <v>11.6</v>
      </c>
      <c r="ES177">
        <v>0.4</v>
      </c>
      <c r="ET177">
        <v>0</v>
      </c>
      <c r="EU177">
        <v>0</v>
      </c>
      <c r="EV177">
        <v>11.2</v>
      </c>
      <c r="EW177">
        <v>1.12</v>
      </c>
      <c r="EX177">
        <v>0</v>
      </c>
      <c r="EY177">
        <v>0</v>
      </c>
      <c r="FQ177">
        <v>0</v>
      </c>
      <c r="FR177">
        <f t="shared" si="136"/>
        <v>0</v>
      </c>
      <c r="FS177">
        <v>0</v>
      </c>
      <c r="FX177">
        <v>95</v>
      </c>
      <c r="FY177">
        <v>65</v>
      </c>
      <c r="GD177">
        <v>0</v>
      </c>
      <c r="GF177">
        <v>-2016237880</v>
      </c>
      <c r="GG177">
        <v>1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137"/>
        <v>0</v>
      </c>
      <c r="GM177">
        <f t="shared" si="138"/>
        <v>766</v>
      </c>
      <c r="GN177">
        <f t="shared" si="139"/>
        <v>0</v>
      </c>
      <c r="GO177">
        <f t="shared" si="140"/>
        <v>766</v>
      </c>
      <c r="GP177">
        <f t="shared" si="141"/>
        <v>0</v>
      </c>
      <c r="GR177">
        <v>0</v>
      </c>
      <c r="GT177">
        <v>0</v>
      </c>
      <c r="GU177">
        <v>1</v>
      </c>
      <c r="GV177">
        <v>0</v>
      </c>
      <c r="GW177">
        <v>0</v>
      </c>
    </row>
    <row r="178" spans="1:255" ht="12.75">
      <c r="A178" s="2">
        <v>18</v>
      </c>
      <c r="B178" s="2">
        <v>1</v>
      </c>
      <c r="C178" s="2">
        <v>296</v>
      </c>
      <c r="D178" s="2"/>
      <c r="E178" s="2" t="s">
        <v>264</v>
      </c>
      <c r="F178" s="2" t="s">
        <v>251</v>
      </c>
      <c r="G178" s="2" t="str">
        <f>'1.Смета.и.Акт'!C180</f>
        <v>Уличный датчик движения Theben, угол 180°, настенный, IP55</v>
      </c>
      <c r="H178" s="2" t="s">
        <v>55</v>
      </c>
      <c r="I178" s="2">
        <f>I176*J178</f>
        <v>4</v>
      </c>
      <c r="J178" s="2">
        <v>1</v>
      </c>
      <c r="K178" s="2"/>
      <c r="L178" s="2"/>
      <c r="M178" s="2"/>
      <c r="N178" s="2"/>
      <c r="O178" s="2">
        <f t="shared" si="110"/>
        <v>1222</v>
      </c>
      <c r="P178" s="2">
        <f t="shared" si="111"/>
        <v>1222</v>
      </c>
      <c r="Q178" s="2">
        <f t="shared" si="112"/>
        <v>0</v>
      </c>
      <c r="R178" s="2">
        <f t="shared" si="113"/>
        <v>0</v>
      </c>
      <c r="S178" s="2">
        <f t="shared" si="114"/>
        <v>0</v>
      </c>
      <c r="T178" s="2">
        <f t="shared" si="115"/>
        <v>0</v>
      </c>
      <c r="U178" s="2">
        <f t="shared" si="116"/>
        <v>0</v>
      </c>
      <c r="V178" s="2">
        <f t="shared" si="117"/>
        <v>0</v>
      </c>
      <c r="W178" s="2">
        <f t="shared" si="118"/>
        <v>0</v>
      </c>
      <c r="X178" s="2">
        <f t="shared" si="119"/>
        <v>0</v>
      </c>
      <c r="Y178" s="2">
        <f t="shared" si="120"/>
        <v>0</v>
      </c>
      <c r="Z178" s="2"/>
      <c r="AA178" s="2">
        <v>31892590</v>
      </c>
      <c r="AB178" s="2">
        <f t="shared" si="142"/>
        <v>305.45</v>
      </c>
      <c r="AC178" s="2">
        <f>'1.Смета.и.Акт'!F180</f>
        <v>305.45</v>
      </c>
      <c r="AD178" s="2">
        <f t="shared" si="143"/>
        <v>0</v>
      </c>
      <c r="AE178" s="2">
        <f t="shared" si="144"/>
        <v>0</v>
      </c>
      <c r="AF178" s="2">
        <f t="shared" si="145"/>
        <v>0</v>
      </c>
      <c r="AG178" s="2">
        <f t="shared" si="122"/>
        <v>0</v>
      </c>
      <c r="AH178" s="2">
        <f t="shared" si="123"/>
        <v>0</v>
      </c>
      <c r="AI178" s="2">
        <f t="shared" si="124"/>
        <v>0</v>
      </c>
      <c r="AJ178" s="2">
        <f t="shared" si="125"/>
        <v>0</v>
      </c>
      <c r="AK178" s="2">
        <v>305.45</v>
      </c>
      <c r="AL178" s="2">
        <v>305.45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3</v>
      </c>
      <c r="BE178" s="2" t="s">
        <v>3</v>
      </c>
      <c r="BF178" s="2" t="s">
        <v>3</v>
      </c>
      <c r="BG178" s="2" t="s">
        <v>3</v>
      </c>
      <c r="BH178" s="2">
        <v>3</v>
      </c>
      <c r="BI178" s="2">
        <v>1</v>
      </c>
      <c r="BJ178" s="2" t="s">
        <v>3</v>
      </c>
      <c r="BK178" s="2"/>
      <c r="BL178" s="2"/>
      <c r="BM178" s="2">
        <v>0</v>
      </c>
      <c r="BN178" s="2">
        <v>0</v>
      </c>
      <c r="BO178" s="2" t="s">
        <v>3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3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3</v>
      </c>
      <c r="CO178" s="2">
        <v>0</v>
      </c>
      <c r="CP178" s="2">
        <f>IF('1.Смета.и.Акт'!F180=AC178+AD178+AF178,P178+Q178+S178,I178*AB178)</f>
        <v>1222</v>
      </c>
      <c r="CQ178" s="2">
        <f t="shared" si="126"/>
        <v>305.45</v>
      </c>
      <c r="CR178" s="2">
        <f t="shared" si="127"/>
        <v>0</v>
      </c>
      <c r="CS178" s="2">
        <f t="shared" si="128"/>
        <v>0</v>
      </c>
      <c r="CT178" s="2">
        <f t="shared" si="129"/>
        <v>0</v>
      </c>
      <c r="CU178" s="2">
        <f t="shared" si="130"/>
        <v>0</v>
      </c>
      <c r="CV178" s="2">
        <f t="shared" si="131"/>
        <v>0</v>
      </c>
      <c r="CW178" s="2">
        <f t="shared" si="132"/>
        <v>0</v>
      </c>
      <c r="CX178" s="2">
        <f t="shared" si="133"/>
        <v>0</v>
      </c>
      <c r="CY178" s="2">
        <f t="shared" si="134"/>
        <v>0</v>
      </c>
      <c r="CZ178" s="2">
        <f t="shared" si="135"/>
        <v>0</v>
      </c>
      <c r="DA178" s="2"/>
      <c r="DB178" s="2"/>
      <c r="DC178" s="2" t="s">
        <v>3</v>
      </c>
      <c r="DD178" s="2" t="s">
        <v>3</v>
      </c>
      <c r="DE178" s="2" t="s">
        <v>3</v>
      </c>
      <c r="DF178" s="2" t="s">
        <v>3</v>
      </c>
      <c r="DG178" s="2" t="s">
        <v>3</v>
      </c>
      <c r="DH178" s="2" t="s">
        <v>3</v>
      </c>
      <c r="DI178" s="2" t="s">
        <v>3</v>
      </c>
      <c r="DJ178" s="2" t="s">
        <v>3</v>
      </c>
      <c r="DK178" s="2" t="s">
        <v>3</v>
      </c>
      <c r="DL178" s="2" t="s">
        <v>3</v>
      </c>
      <c r="DM178" s="2" t="s">
        <v>3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1010</v>
      </c>
      <c r="DV178" s="2" t="s">
        <v>55</v>
      </c>
      <c r="DW178" s="2" t="str">
        <f>'1.Смета.и.Акт'!D180</f>
        <v>шт.</v>
      </c>
      <c r="DX178" s="2">
        <v>1</v>
      </c>
      <c r="DY178" s="2"/>
      <c r="DZ178" s="2"/>
      <c r="EA178" s="2"/>
      <c r="EB178" s="2"/>
      <c r="EC178" s="2"/>
      <c r="ED178" s="2"/>
      <c r="EE178" s="2">
        <v>27364806</v>
      </c>
      <c r="EF178" s="2">
        <v>20</v>
      </c>
      <c r="EG178" s="2" t="s">
        <v>57</v>
      </c>
      <c r="EH178" s="2">
        <v>0</v>
      </c>
      <c r="EI178" s="2" t="s">
        <v>3</v>
      </c>
      <c r="EJ178" s="2">
        <v>1</v>
      </c>
      <c r="EK178" s="2">
        <v>0</v>
      </c>
      <c r="EL178" s="2" t="s">
        <v>253</v>
      </c>
      <c r="EM178" s="2" t="s">
        <v>254</v>
      </c>
      <c r="EN178" s="2"/>
      <c r="EO178" s="2" t="s">
        <v>3</v>
      </c>
      <c r="EP178" s="2"/>
      <c r="EQ178" s="2">
        <v>0</v>
      </c>
      <c r="ER178" s="2">
        <v>0</v>
      </c>
      <c r="ES178" s="2">
        <v>305.45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136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266</v>
      </c>
      <c r="GB178" s="2"/>
      <c r="GC178" s="2"/>
      <c r="GD178" s="2">
        <v>0</v>
      </c>
      <c r="GE178" s="2"/>
      <c r="GF178" s="2">
        <v>-1570919015</v>
      </c>
      <c r="GG178" s="2">
        <v>2</v>
      </c>
      <c r="GH178" s="2">
        <v>4</v>
      </c>
      <c r="GI178" s="2">
        <v>-2</v>
      </c>
      <c r="GJ178" s="2">
        <v>0</v>
      </c>
      <c r="GK178" s="2">
        <f>ROUND(R178*(R12)/100,0)</f>
        <v>0</v>
      </c>
      <c r="GL178" s="2">
        <f t="shared" si="137"/>
        <v>0</v>
      </c>
      <c r="GM178" s="2">
        <f t="shared" si="138"/>
        <v>1222</v>
      </c>
      <c r="GN178" s="2">
        <f t="shared" si="139"/>
        <v>1222</v>
      </c>
      <c r="GO178" s="2">
        <f t="shared" si="140"/>
        <v>0</v>
      </c>
      <c r="GP178" s="2">
        <f t="shared" si="141"/>
        <v>0</v>
      </c>
      <c r="GQ178" s="2" t="s">
        <v>603</v>
      </c>
      <c r="GR178" s="2">
        <v>0</v>
      </c>
      <c r="GS178" s="2">
        <v>4</v>
      </c>
      <c r="GT178" s="2">
        <v>0</v>
      </c>
      <c r="GU178" s="2">
        <v>1</v>
      </c>
      <c r="GV178" s="2">
        <v>0</v>
      </c>
      <c r="GW178" s="2">
        <v>0</v>
      </c>
      <c r="GX178" s="2"/>
      <c r="GY178" s="2"/>
      <c r="GZ178" s="2"/>
      <c r="HA178" s="2"/>
      <c r="HB178" s="2" t="str">
        <f>LEFT(Source!F178,17)</f>
        <v>По прайсу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05" ht="12.75">
      <c r="A179">
        <v>18</v>
      </c>
      <c r="B179">
        <v>1</v>
      </c>
      <c r="C179">
        <v>300</v>
      </c>
      <c r="E179" t="s">
        <v>264</v>
      </c>
      <c r="F179" t="s">
        <v>251</v>
      </c>
      <c r="G179" t="s">
        <v>265</v>
      </c>
      <c r="H179" t="s">
        <v>55</v>
      </c>
      <c r="I179">
        <f>I177*J179</f>
        <v>4</v>
      </c>
      <c r="J179">
        <v>1</v>
      </c>
      <c r="O179">
        <f t="shared" si="110"/>
        <v>7844</v>
      </c>
      <c r="P179">
        <f t="shared" si="111"/>
        <v>7844</v>
      </c>
      <c r="Q179">
        <f t="shared" si="112"/>
        <v>0</v>
      </c>
      <c r="R179">
        <f t="shared" si="113"/>
        <v>0</v>
      </c>
      <c r="S179">
        <f t="shared" si="114"/>
        <v>0</v>
      </c>
      <c r="T179">
        <f t="shared" si="115"/>
        <v>0</v>
      </c>
      <c r="U179">
        <f t="shared" si="116"/>
        <v>0</v>
      </c>
      <c r="V179">
        <f t="shared" si="117"/>
        <v>0</v>
      </c>
      <c r="W179">
        <f t="shared" si="118"/>
        <v>0</v>
      </c>
      <c r="X179">
        <f t="shared" si="119"/>
        <v>0</v>
      </c>
      <c r="Y179">
        <f t="shared" si="120"/>
        <v>0</v>
      </c>
      <c r="AA179">
        <v>31892591</v>
      </c>
      <c r="AB179">
        <f t="shared" si="142"/>
        <v>305.45</v>
      </c>
      <c r="AC179">
        <f t="shared" si="121"/>
        <v>305.45</v>
      </c>
      <c r="AD179">
        <f t="shared" si="143"/>
        <v>0</v>
      </c>
      <c r="AE179">
        <f t="shared" si="144"/>
        <v>0</v>
      </c>
      <c r="AF179">
        <f t="shared" si="145"/>
        <v>0</v>
      </c>
      <c r="AG179">
        <f t="shared" si="122"/>
        <v>0</v>
      </c>
      <c r="AH179">
        <f t="shared" si="123"/>
        <v>0</v>
      </c>
      <c r="AI179">
        <f t="shared" si="124"/>
        <v>0</v>
      </c>
      <c r="AJ179">
        <f t="shared" si="125"/>
        <v>0</v>
      </c>
      <c r="AK179">
        <v>305.45</v>
      </c>
      <c r="AL179">
        <v>305.45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106</v>
      </c>
      <c r="AU179">
        <v>65</v>
      </c>
      <c r="AV179">
        <v>1</v>
      </c>
      <c r="AW179">
        <v>1</v>
      </c>
      <c r="AZ179">
        <v>6.42</v>
      </c>
      <c r="BA179">
        <v>1</v>
      </c>
      <c r="BB179">
        <v>1</v>
      </c>
      <c r="BC179">
        <v>6.42</v>
      </c>
      <c r="BH179">
        <v>3</v>
      </c>
      <c r="BI179">
        <v>1</v>
      </c>
      <c r="BM179">
        <v>0</v>
      </c>
      <c r="BN179">
        <v>0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106</v>
      </c>
      <c r="CA179">
        <v>65</v>
      </c>
      <c r="CF179">
        <v>0</v>
      </c>
      <c r="CG179">
        <v>0</v>
      </c>
      <c r="CM179">
        <v>0</v>
      </c>
      <c r="CO179">
        <v>0</v>
      </c>
      <c r="CP179">
        <f t="shared" si="146"/>
        <v>7844</v>
      </c>
      <c r="CQ179">
        <f t="shared" si="126"/>
        <v>1960.9889999999998</v>
      </c>
      <c r="CR179">
        <f t="shared" si="127"/>
        <v>0</v>
      </c>
      <c r="CS179">
        <f t="shared" si="128"/>
        <v>0</v>
      </c>
      <c r="CT179">
        <f t="shared" si="129"/>
        <v>0</v>
      </c>
      <c r="CU179">
        <f t="shared" si="130"/>
        <v>0</v>
      </c>
      <c r="CV179">
        <f t="shared" si="131"/>
        <v>0</v>
      </c>
      <c r="CW179">
        <f t="shared" si="132"/>
        <v>0</v>
      </c>
      <c r="CX179">
        <f t="shared" si="133"/>
        <v>0</v>
      </c>
      <c r="CY179">
        <f t="shared" si="134"/>
        <v>0</v>
      </c>
      <c r="CZ179">
        <f t="shared" si="135"/>
        <v>0</v>
      </c>
      <c r="DN179">
        <v>0</v>
      </c>
      <c r="DO179">
        <v>0</v>
      </c>
      <c r="DP179">
        <v>1</v>
      </c>
      <c r="DQ179">
        <v>1</v>
      </c>
      <c r="DU179">
        <v>1010</v>
      </c>
      <c r="DV179" t="s">
        <v>55</v>
      </c>
      <c r="DW179" t="s">
        <v>55</v>
      </c>
      <c r="DX179">
        <v>1</v>
      </c>
      <c r="EE179">
        <v>27364806</v>
      </c>
      <c r="EF179">
        <v>20</v>
      </c>
      <c r="EG179" t="s">
        <v>57</v>
      </c>
      <c r="EH179">
        <v>0</v>
      </c>
      <c r="EJ179">
        <v>1</v>
      </c>
      <c r="EK179">
        <v>0</v>
      </c>
      <c r="EL179" t="s">
        <v>253</v>
      </c>
      <c r="EM179" t="s">
        <v>254</v>
      </c>
      <c r="EQ179">
        <v>0</v>
      </c>
      <c r="ER179">
        <v>305.45</v>
      </c>
      <c r="ES179">
        <v>305.45</v>
      </c>
      <c r="ET179">
        <v>0</v>
      </c>
      <c r="EU179">
        <v>0</v>
      </c>
      <c r="EV179">
        <v>0</v>
      </c>
      <c r="EW179">
        <v>0</v>
      </c>
      <c r="EX179">
        <v>0</v>
      </c>
      <c r="EZ179">
        <v>5</v>
      </c>
      <c r="FC179">
        <v>1</v>
      </c>
      <c r="FD179">
        <v>18</v>
      </c>
      <c r="FF179">
        <v>2314</v>
      </c>
      <c r="FQ179">
        <v>0</v>
      </c>
      <c r="FR179">
        <f t="shared" si="136"/>
        <v>0</v>
      </c>
      <c r="FS179">
        <v>0</v>
      </c>
      <c r="FX179">
        <v>106</v>
      </c>
      <c r="FY179">
        <v>65</v>
      </c>
      <c r="GA179" t="s">
        <v>266</v>
      </c>
      <c r="GD179">
        <v>0</v>
      </c>
      <c r="GF179">
        <v>-1570919015</v>
      </c>
      <c r="GG179">
        <v>1</v>
      </c>
      <c r="GH179">
        <v>3</v>
      </c>
      <c r="GI179">
        <v>3</v>
      </c>
      <c r="GJ179">
        <v>0</v>
      </c>
      <c r="GK179">
        <f>ROUND(R179*(S12)/100,0)</f>
        <v>0</v>
      </c>
      <c r="GL179">
        <f t="shared" si="137"/>
        <v>0</v>
      </c>
      <c r="GM179">
        <f t="shared" si="138"/>
        <v>7844</v>
      </c>
      <c r="GN179">
        <f t="shared" si="139"/>
        <v>7844</v>
      </c>
      <c r="GO179">
        <f t="shared" si="140"/>
        <v>0</v>
      </c>
      <c r="GP179">
        <f t="shared" si="141"/>
        <v>0</v>
      </c>
      <c r="GQ179" t="s">
        <v>603</v>
      </c>
      <c r="GR179">
        <v>0</v>
      </c>
      <c r="GS179">
        <v>4</v>
      </c>
      <c r="GT179">
        <v>0</v>
      </c>
      <c r="GU179">
        <v>1</v>
      </c>
      <c r="GV179">
        <v>0</v>
      </c>
      <c r="GW179">
        <v>0</v>
      </c>
    </row>
    <row r="181" spans="1:118" ht="12.75">
      <c r="A181" s="3">
        <v>51</v>
      </c>
      <c r="B181" s="3">
        <f>B148</f>
        <v>1</v>
      </c>
      <c r="C181" s="3">
        <f>A148</f>
        <v>4</v>
      </c>
      <c r="D181" s="3">
        <f>ROW(A148)</f>
        <v>148</v>
      </c>
      <c r="E181" s="3"/>
      <c r="F181" s="3" t="str">
        <f>IF(F148&lt;&gt;"",F148,"")</f>
        <v>Новый раздел</v>
      </c>
      <c r="G181" s="3" t="str">
        <f>IF(G148&lt;&gt;"",G148,"")</f>
        <v>Уличное освещение</v>
      </c>
      <c r="H181" s="3"/>
      <c r="I181" s="3"/>
      <c r="J181" s="3"/>
      <c r="K181" s="3"/>
      <c r="L181" s="3"/>
      <c r="M181" s="3"/>
      <c r="N181" s="3"/>
      <c r="O181" s="3">
        <f aca="true" t="shared" si="147" ref="O181:T181">ROUND(AB181,0)</f>
        <v>4450</v>
      </c>
      <c r="P181" s="3">
        <f t="shared" si="147"/>
        <v>3666</v>
      </c>
      <c r="Q181" s="3">
        <f t="shared" si="147"/>
        <v>442</v>
      </c>
      <c r="R181" s="3">
        <f t="shared" si="147"/>
        <v>38</v>
      </c>
      <c r="S181" s="3">
        <f t="shared" si="147"/>
        <v>342</v>
      </c>
      <c r="T181" s="3">
        <f t="shared" si="147"/>
        <v>0</v>
      </c>
      <c r="U181" s="3">
        <f>AH181</f>
        <v>35.2004</v>
      </c>
      <c r="V181" s="3">
        <f>AI181</f>
        <v>2.7923999999999998</v>
      </c>
      <c r="W181" s="3">
        <f>ROUND(AJ181,0)</f>
        <v>3</v>
      </c>
      <c r="X181" s="3">
        <f>ROUND(AK181,0)</f>
        <v>361</v>
      </c>
      <c r="Y181" s="3">
        <f>ROUND(AL181,0)</f>
        <v>246</v>
      </c>
      <c r="Z181" s="3"/>
      <c r="AA181" s="3"/>
      <c r="AB181" s="3">
        <f>ROUND(SUMIF(AA152:AA179,"=31892590",O152:O179),0)</f>
        <v>4450</v>
      </c>
      <c r="AC181" s="3">
        <f>ROUND(SUMIF(AA152:AA179,"=31892590",P152:P179),0)</f>
        <v>3666</v>
      </c>
      <c r="AD181" s="3">
        <f>ROUND(SUMIF(AA152:AA179,"=31892590",Q152:Q179),0)</f>
        <v>442</v>
      </c>
      <c r="AE181" s="3">
        <f>ROUND(SUMIF(AA152:AA179,"=31892590",R152:R179),0)</f>
        <v>38</v>
      </c>
      <c r="AF181" s="3">
        <f>ROUND(SUMIF(AA152:AA179,"=31892590",S152:S179),0)</f>
        <v>342</v>
      </c>
      <c r="AG181" s="3">
        <f>ROUND(SUMIF(AA152:AA179,"=31892590",T152:T179),0)</f>
        <v>0</v>
      </c>
      <c r="AH181" s="3">
        <f>SUMIF(AA152:AA179,"=31892590",U152:U179)</f>
        <v>35.2004</v>
      </c>
      <c r="AI181" s="3">
        <f>SUMIF(AA152:AA179,"=31892590",V152:V179)</f>
        <v>2.7923999999999998</v>
      </c>
      <c r="AJ181" s="3">
        <f>ROUND(SUMIF(AA152:AA179,"=31892590",W152:W179),0)</f>
        <v>3</v>
      </c>
      <c r="AK181" s="3">
        <f>ROUND(SUMIF(AA152:AA179,"=31892590",X152:X179),0)</f>
        <v>361</v>
      </c>
      <c r="AL181" s="3">
        <f>ROUND(SUMIF(AA152:AA179,"=31892590",Y152:Y179),0)</f>
        <v>246</v>
      </c>
      <c r="AM181" s="3"/>
      <c r="AN181" s="3"/>
      <c r="AO181" s="3">
        <f aca="true" t="shared" si="148" ref="AO181:AZ181">ROUND(BB181,0)</f>
        <v>0</v>
      </c>
      <c r="AP181" s="3">
        <f t="shared" si="148"/>
        <v>0</v>
      </c>
      <c r="AQ181" s="3">
        <f t="shared" si="148"/>
        <v>0</v>
      </c>
      <c r="AR181" s="3">
        <f t="shared" si="148"/>
        <v>5057</v>
      </c>
      <c r="AS181" s="3">
        <f t="shared" si="148"/>
        <v>1917</v>
      </c>
      <c r="AT181" s="3">
        <f t="shared" si="148"/>
        <v>3140</v>
      </c>
      <c r="AU181" s="3">
        <f t="shared" si="148"/>
        <v>0</v>
      </c>
      <c r="AV181" s="3">
        <f t="shared" si="148"/>
        <v>3666</v>
      </c>
      <c r="AW181" s="3">
        <f t="shared" si="148"/>
        <v>3666</v>
      </c>
      <c r="AX181" s="3">
        <f t="shared" si="148"/>
        <v>0</v>
      </c>
      <c r="AY181" s="3">
        <f t="shared" si="148"/>
        <v>3666</v>
      </c>
      <c r="AZ181" s="3">
        <f t="shared" si="148"/>
        <v>0</v>
      </c>
      <c r="BA181" s="3"/>
      <c r="BB181" s="3">
        <f>ROUND(SUMIF(AA152:AA179,"=31892590",FQ152:FQ179),0)</f>
        <v>0</v>
      </c>
      <c r="BC181" s="3">
        <f>ROUND(SUMIF(AA152:AA179,"=31892590",FR152:FR179),0)</f>
        <v>0</v>
      </c>
      <c r="BD181" s="3">
        <f>ROUND(SUMIF(AA152:AA179,"=31892590",GL152:GL179),0)</f>
        <v>0</v>
      </c>
      <c r="BE181" s="3">
        <f>ROUND(SUMIF(AA152:AA179,"=31892590",GM152:GM179),0)</f>
        <v>5057</v>
      </c>
      <c r="BF181" s="3">
        <f>ROUND(SUMIF(AA152:AA179,"=31892590",GN152:GN179),0)</f>
        <v>1917</v>
      </c>
      <c r="BG181" s="3">
        <f>ROUND(SUMIF(AA152:AA179,"=31892590",GO152:GO179),0)</f>
        <v>3140</v>
      </c>
      <c r="BH181" s="3">
        <f>ROUND(SUMIF(AA152:AA179,"=31892590",GP152:GP179),0)</f>
        <v>0</v>
      </c>
      <c r="BI181" s="3">
        <f>AC181-BB181</f>
        <v>3666</v>
      </c>
      <c r="BJ181" s="3">
        <f>AC181-BC181</f>
        <v>3666</v>
      </c>
      <c r="BK181" s="3">
        <f>BB181-BD181</f>
        <v>0</v>
      </c>
      <c r="BL181" s="3">
        <f>AC181-BB181-BC181+BD181</f>
        <v>3666</v>
      </c>
      <c r="BM181" s="3">
        <f>BC181-BD181</f>
        <v>0</v>
      </c>
      <c r="BN181" s="3"/>
      <c r="BO181" s="4">
        <f aca="true" t="shared" si="149" ref="BO181:BT181">ROUND(CB181,0)</f>
        <v>28759</v>
      </c>
      <c r="BP181" s="4">
        <f t="shared" si="149"/>
        <v>23681</v>
      </c>
      <c r="BQ181" s="4">
        <f t="shared" si="149"/>
        <v>2866</v>
      </c>
      <c r="BR181" s="4">
        <f t="shared" si="149"/>
        <v>247</v>
      </c>
      <c r="BS181" s="4">
        <f t="shared" si="149"/>
        <v>2212</v>
      </c>
      <c r="BT181" s="4">
        <f t="shared" si="149"/>
        <v>0</v>
      </c>
      <c r="BU181" s="4">
        <f>CH181</f>
        <v>35.2004</v>
      </c>
      <c r="BV181" s="4">
        <f>CI181</f>
        <v>2.7923999999999998</v>
      </c>
      <c r="BW181" s="4">
        <f>ROUND(CJ181,0)</f>
        <v>3</v>
      </c>
      <c r="BX181" s="4">
        <f>ROUND(CK181,0)</f>
        <v>2333</v>
      </c>
      <c r="BY181" s="4">
        <f>ROUND(CL181,0)</f>
        <v>1597</v>
      </c>
      <c r="BZ181" s="4"/>
      <c r="CA181" s="4"/>
      <c r="CB181" s="4">
        <f>ROUND(SUMIF(AA152:AA179,"=31892591",O152:O179),0)</f>
        <v>28759</v>
      </c>
      <c r="CC181" s="4">
        <f>ROUND(SUMIF(AA152:AA179,"=31892591",P152:P179),0)</f>
        <v>23681</v>
      </c>
      <c r="CD181" s="4">
        <f>ROUND(SUMIF(AA152:AA179,"=31892591",Q152:Q179),0)</f>
        <v>2866</v>
      </c>
      <c r="CE181" s="4">
        <f>ROUND(SUMIF(AA152:AA179,"=31892591",R152:R179),0)</f>
        <v>247</v>
      </c>
      <c r="CF181" s="4">
        <f>ROUND(SUMIF(AA152:AA179,"=31892591",S152:S179),0)</f>
        <v>2212</v>
      </c>
      <c r="CG181" s="4">
        <f>ROUND(SUMIF(AA152:AA179,"=31892591",T152:T179),0)</f>
        <v>0</v>
      </c>
      <c r="CH181" s="4">
        <f>SUMIF(AA152:AA179,"=31892591",U152:U179)</f>
        <v>35.2004</v>
      </c>
      <c r="CI181" s="4">
        <f>SUMIF(AA152:AA179,"=31892591",V152:V179)</f>
        <v>2.7923999999999998</v>
      </c>
      <c r="CJ181" s="4">
        <f>ROUND(SUMIF(AA152:AA179,"=31892591",W152:W179),0)</f>
        <v>3</v>
      </c>
      <c r="CK181" s="4">
        <f>ROUND(SUMIF(AA152:AA179,"=31892591",X152:X179),0)</f>
        <v>2333</v>
      </c>
      <c r="CL181" s="4">
        <f>ROUND(SUMIF(AA152:AA179,"=31892591",Y152:Y179),0)</f>
        <v>1597</v>
      </c>
      <c r="CM181" s="4"/>
      <c r="CN181" s="4"/>
      <c r="CO181" s="4">
        <f aca="true" t="shared" si="150" ref="CO181:CZ181">ROUND(DB181,0)</f>
        <v>0</v>
      </c>
      <c r="CP181" s="4">
        <f t="shared" si="150"/>
        <v>0</v>
      </c>
      <c r="CQ181" s="4">
        <f t="shared" si="150"/>
        <v>0</v>
      </c>
      <c r="CR181" s="4">
        <f t="shared" si="150"/>
        <v>32689</v>
      </c>
      <c r="CS181" s="4">
        <f t="shared" si="150"/>
        <v>12331</v>
      </c>
      <c r="CT181" s="4">
        <f t="shared" si="150"/>
        <v>20358</v>
      </c>
      <c r="CU181" s="4">
        <f t="shared" si="150"/>
        <v>0</v>
      </c>
      <c r="CV181" s="4">
        <f t="shared" si="150"/>
        <v>23681</v>
      </c>
      <c r="CW181" s="4">
        <f t="shared" si="150"/>
        <v>23681</v>
      </c>
      <c r="CX181" s="4">
        <f t="shared" si="150"/>
        <v>0</v>
      </c>
      <c r="CY181" s="4">
        <f t="shared" si="150"/>
        <v>23681</v>
      </c>
      <c r="CZ181" s="4">
        <f t="shared" si="150"/>
        <v>0</v>
      </c>
      <c r="DA181" s="4"/>
      <c r="DB181" s="4">
        <f>ROUND(SUMIF(AA152:AA179,"=31892591",FQ152:FQ179),0)</f>
        <v>0</v>
      </c>
      <c r="DC181" s="4">
        <f>ROUND(SUMIF(AA152:AA179,"=31892591",FR152:FR179),0)</f>
        <v>0</v>
      </c>
      <c r="DD181" s="4">
        <f>ROUND(SUMIF(AA152:AA179,"=31892591",GL152:GL179),0)</f>
        <v>0</v>
      </c>
      <c r="DE181" s="4">
        <f>ROUND(SUMIF(AA152:AA179,"=31892591",GM152:GM179),0)</f>
        <v>32689</v>
      </c>
      <c r="DF181" s="4">
        <f>ROUND(SUMIF(AA152:AA179,"=31892591",GN152:GN179),0)</f>
        <v>12331</v>
      </c>
      <c r="DG181" s="4">
        <f>ROUND(SUMIF(AA152:AA179,"=31892591",GO152:GO179),0)</f>
        <v>20358</v>
      </c>
      <c r="DH181" s="4">
        <f>ROUND(SUMIF(AA152:AA179,"=31892591",GP152:GP179),0)</f>
        <v>0</v>
      </c>
      <c r="DI181" s="4">
        <f>CC181-DB181</f>
        <v>23681</v>
      </c>
      <c r="DJ181" s="4">
        <f>CC181-DC181</f>
        <v>23681</v>
      </c>
      <c r="DK181" s="4">
        <f>DB181-DD181</f>
        <v>0</v>
      </c>
      <c r="DL181" s="4">
        <f>CC181-DB181-DC181+DD181</f>
        <v>23681</v>
      </c>
      <c r="DM181" s="4">
        <f>DC181-DD181</f>
        <v>0</v>
      </c>
      <c r="DN181" s="4">
        <v>0</v>
      </c>
    </row>
    <row r="183" spans="1:16" ht="12.75">
      <c r="A183" s="5">
        <v>50</v>
      </c>
      <c r="B183" s="5">
        <v>0</v>
      </c>
      <c r="C183" s="5">
        <v>0</v>
      </c>
      <c r="D183" s="5">
        <v>1</v>
      </c>
      <c r="E183" s="5">
        <v>201</v>
      </c>
      <c r="F183" s="5">
        <f>ROUND(Source!O181,O183)</f>
        <v>4450</v>
      </c>
      <c r="G183" s="5" t="s">
        <v>99</v>
      </c>
      <c r="H183" s="5" t="s">
        <v>100</v>
      </c>
      <c r="I183" s="5"/>
      <c r="J183" s="5"/>
      <c r="K183" s="5">
        <v>201</v>
      </c>
      <c r="L183" s="5">
        <v>1</v>
      </c>
      <c r="M183" s="5">
        <v>3</v>
      </c>
      <c r="N183" s="5" t="s">
        <v>3</v>
      </c>
      <c r="O183" s="5">
        <v>0</v>
      </c>
      <c r="P183" s="5">
        <f>ROUND(Source!BO181,O183)</f>
        <v>28759</v>
      </c>
    </row>
    <row r="184" spans="1:16" ht="12.75">
      <c r="A184" s="5">
        <v>50</v>
      </c>
      <c r="B184" s="5">
        <v>0</v>
      </c>
      <c r="C184" s="5">
        <v>0</v>
      </c>
      <c r="D184" s="5">
        <v>1</v>
      </c>
      <c r="E184" s="5">
        <v>202</v>
      </c>
      <c r="F184" s="5">
        <f>ROUND(Source!P181,O184)</f>
        <v>3666</v>
      </c>
      <c r="G184" s="5" t="s">
        <v>101</v>
      </c>
      <c r="H184" s="5" t="s">
        <v>102</v>
      </c>
      <c r="I184" s="5"/>
      <c r="J184" s="5"/>
      <c r="K184" s="5">
        <v>202</v>
      </c>
      <c r="L184" s="5">
        <v>2</v>
      </c>
      <c r="M184" s="5">
        <v>3</v>
      </c>
      <c r="N184" s="5" t="s">
        <v>3</v>
      </c>
      <c r="O184" s="5">
        <v>0</v>
      </c>
      <c r="P184" s="5">
        <f>ROUND(Source!BP181,O184)</f>
        <v>23681</v>
      </c>
    </row>
    <row r="185" spans="1:16" ht="12.75">
      <c r="A185" s="5">
        <v>50</v>
      </c>
      <c r="B185" s="5">
        <v>0</v>
      </c>
      <c r="C185" s="5">
        <v>0</v>
      </c>
      <c r="D185" s="5">
        <v>1</v>
      </c>
      <c r="E185" s="5">
        <v>222</v>
      </c>
      <c r="F185" s="5">
        <f>ROUND(Source!AO181,O185)</f>
        <v>0</v>
      </c>
      <c r="G185" s="5" t="s">
        <v>103</v>
      </c>
      <c r="H185" s="5" t="s">
        <v>104</v>
      </c>
      <c r="I185" s="5"/>
      <c r="J185" s="5"/>
      <c r="K185" s="5">
        <v>222</v>
      </c>
      <c r="L185" s="5">
        <v>3</v>
      </c>
      <c r="M185" s="5">
        <v>3</v>
      </c>
      <c r="N185" s="5" t="s">
        <v>3</v>
      </c>
      <c r="O185" s="5">
        <v>0</v>
      </c>
      <c r="P185" s="5">
        <f>ROUND(Source!CO181,O185)</f>
        <v>0</v>
      </c>
    </row>
    <row r="186" spans="1:16" ht="12.75">
      <c r="A186" s="5">
        <v>50</v>
      </c>
      <c r="B186" s="5">
        <v>0</v>
      </c>
      <c r="C186" s="5">
        <v>0</v>
      </c>
      <c r="D186" s="5">
        <v>1</v>
      </c>
      <c r="E186" s="5">
        <v>225</v>
      </c>
      <c r="F186" s="5">
        <f>ROUND(Source!AV181,O186)</f>
        <v>3666</v>
      </c>
      <c r="G186" s="5" t="s">
        <v>105</v>
      </c>
      <c r="H186" s="5" t="s">
        <v>106</v>
      </c>
      <c r="I186" s="5"/>
      <c r="J186" s="5"/>
      <c r="K186" s="5">
        <v>225</v>
      </c>
      <c r="L186" s="5">
        <v>4</v>
      </c>
      <c r="M186" s="5">
        <v>3</v>
      </c>
      <c r="N186" s="5" t="s">
        <v>3</v>
      </c>
      <c r="O186" s="5">
        <v>0</v>
      </c>
      <c r="P186" s="5">
        <f>ROUND(Source!CV181,O186)</f>
        <v>23681</v>
      </c>
    </row>
    <row r="187" spans="1:16" ht="12.75">
      <c r="A187" s="5">
        <v>50</v>
      </c>
      <c r="B187" s="5">
        <v>0</v>
      </c>
      <c r="C187" s="5">
        <v>0</v>
      </c>
      <c r="D187" s="5">
        <v>1</v>
      </c>
      <c r="E187" s="5">
        <v>226</v>
      </c>
      <c r="F187" s="5">
        <f>ROUND(Source!AW181,O187)</f>
        <v>3666</v>
      </c>
      <c r="G187" s="5" t="s">
        <v>107</v>
      </c>
      <c r="H187" s="5" t="s">
        <v>108</v>
      </c>
      <c r="I187" s="5"/>
      <c r="J187" s="5"/>
      <c r="K187" s="5">
        <v>226</v>
      </c>
      <c r="L187" s="5">
        <v>5</v>
      </c>
      <c r="M187" s="5">
        <v>3</v>
      </c>
      <c r="N187" s="5" t="s">
        <v>3</v>
      </c>
      <c r="O187" s="5">
        <v>0</v>
      </c>
      <c r="P187" s="5">
        <f>ROUND(Source!CW181,O187)</f>
        <v>23681</v>
      </c>
    </row>
    <row r="188" spans="1:16" ht="12.75">
      <c r="A188" s="5">
        <v>50</v>
      </c>
      <c r="B188" s="5">
        <v>0</v>
      </c>
      <c r="C188" s="5">
        <v>0</v>
      </c>
      <c r="D188" s="5">
        <v>1</v>
      </c>
      <c r="E188" s="5">
        <v>227</v>
      </c>
      <c r="F188" s="5">
        <f>ROUND(Source!AX181,O188)</f>
        <v>0</v>
      </c>
      <c r="G188" s="5" t="s">
        <v>109</v>
      </c>
      <c r="H188" s="5" t="s">
        <v>110</v>
      </c>
      <c r="I188" s="5"/>
      <c r="J188" s="5"/>
      <c r="K188" s="5">
        <v>227</v>
      </c>
      <c r="L188" s="5">
        <v>6</v>
      </c>
      <c r="M188" s="5">
        <v>3</v>
      </c>
      <c r="N188" s="5" t="s">
        <v>3</v>
      </c>
      <c r="O188" s="5">
        <v>0</v>
      </c>
      <c r="P188" s="5">
        <f>ROUND(Source!CX181,O188)</f>
        <v>0</v>
      </c>
    </row>
    <row r="189" spans="1:16" ht="12.75">
      <c r="A189" s="5">
        <v>50</v>
      </c>
      <c r="B189" s="5">
        <v>0</v>
      </c>
      <c r="C189" s="5">
        <v>0</v>
      </c>
      <c r="D189" s="5">
        <v>1</v>
      </c>
      <c r="E189" s="5">
        <v>228</v>
      </c>
      <c r="F189" s="5">
        <f>ROUND(Source!AY181,O189)</f>
        <v>3666</v>
      </c>
      <c r="G189" s="5" t="s">
        <v>111</v>
      </c>
      <c r="H189" s="5" t="s">
        <v>112</v>
      </c>
      <c r="I189" s="5"/>
      <c r="J189" s="5"/>
      <c r="K189" s="5">
        <v>228</v>
      </c>
      <c r="L189" s="5">
        <v>7</v>
      </c>
      <c r="M189" s="5">
        <v>3</v>
      </c>
      <c r="N189" s="5" t="s">
        <v>3</v>
      </c>
      <c r="O189" s="5">
        <v>0</v>
      </c>
      <c r="P189" s="5">
        <f>ROUND(Source!CY181,O189)</f>
        <v>23681</v>
      </c>
    </row>
    <row r="190" spans="1:16" ht="12.75">
      <c r="A190" s="5">
        <v>50</v>
      </c>
      <c r="B190" s="5">
        <v>0</v>
      </c>
      <c r="C190" s="5">
        <v>0</v>
      </c>
      <c r="D190" s="5">
        <v>1</v>
      </c>
      <c r="E190" s="5">
        <v>216</v>
      </c>
      <c r="F190" s="5">
        <f>ROUND(Source!AP181,O190)</f>
        <v>0</v>
      </c>
      <c r="G190" s="5" t="s">
        <v>113</v>
      </c>
      <c r="H190" s="5" t="s">
        <v>114</v>
      </c>
      <c r="I190" s="5"/>
      <c r="J190" s="5"/>
      <c r="K190" s="5">
        <v>216</v>
      </c>
      <c r="L190" s="5">
        <v>8</v>
      </c>
      <c r="M190" s="5">
        <v>3</v>
      </c>
      <c r="N190" s="5" t="s">
        <v>3</v>
      </c>
      <c r="O190" s="5">
        <v>0</v>
      </c>
      <c r="P190" s="5">
        <f>ROUND(Source!CP181,O190)</f>
        <v>0</v>
      </c>
    </row>
    <row r="191" spans="1:16" ht="12.75">
      <c r="A191" s="5">
        <v>50</v>
      </c>
      <c r="B191" s="5">
        <v>0</v>
      </c>
      <c r="C191" s="5">
        <v>0</v>
      </c>
      <c r="D191" s="5">
        <v>1</v>
      </c>
      <c r="E191" s="5">
        <v>223</v>
      </c>
      <c r="F191" s="5">
        <f>ROUND(Source!AQ181,O191)</f>
        <v>0</v>
      </c>
      <c r="G191" s="5" t="s">
        <v>115</v>
      </c>
      <c r="H191" s="5" t="s">
        <v>116</v>
      </c>
      <c r="I191" s="5"/>
      <c r="J191" s="5"/>
      <c r="K191" s="5">
        <v>223</v>
      </c>
      <c r="L191" s="5">
        <v>9</v>
      </c>
      <c r="M191" s="5">
        <v>3</v>
      </c>
      <c r="N191" s="5" t="s">
        <v>3</v>
      </c>
      <c r="O191" s="5">
        <v>0</v>
      </c>
      <c r="P191" s="5">
        <f>ROUND(Source!CQ181,O191)</f>
        <v>0</v>
      </c>
    </row>
    <row r="192" spans="1:16" ht="12.75">
      <c r="A192" s="5">
        <v>50</v>
      </c>
      <c r="B192" s="5">
        <v>0</v>
      </c>
      <c r="C192" s="5">
        <v>0</v>
      </c>
      <c r="D192" s="5">
        <v>1</v>
      </c>
      <c r="E192" s="5">
        <v>229</v>
      </c>
      <c r="F192" s="5">
        <f>ROUND(Source!AZ181,O192)</f>
        <v>0</v>
      </c>
      <c r="G192" s="5" t="s">
        <v>117</v>
      </c>
      <c r="H192" s="5" t="s">
        <v>118</v>
      </c>
      <c r="I192" s="5"/>
      <c r="J192" s="5"/>
      <c r="K192" s="5">
        <v>229</v>
      </c>
      <c r="L192" s="5">
        <v>10</v>
      </c>
      <c r="M192" s="5">
        <v>3</v>
      </c>
      <c r="N192" s="5" t="s">
        <v>3</v>
      </c>
      <c r="O192" s="5">
        <v>0</v>
      </c>
      <c r="P192" s="5">
        <f>ROUND(Source!CZ181,O192)</f>
        <v>0</v>
      </c>
    </row>
    <row r="193" spans="1:16" ht="12.75">
      <c r="A193" s="5">
        <v>50</v>
      </c>
      <c r="B193" s="5">
        <v>0</v>
      </c>
      <c r="C193" s="5">
        <v>0</v>
      </c>
      <c r="D193" s="5">
        <v>1</v>
      </c>
      <c r="E193" s="5">
        <v>203</v>
      </c>
      <c r="F193" s="5">
        <f>ROUND(Source!Q181,O193)</f>
        <v>442</v>
      </c>
      <c r="G193" s="5" t="s">
        <v>119</v>
      </c>
      <c r="H193" s="5" t="s">
        <v>120</v>
      </c>
      <c r="I193" s="5"/>
      <c r="J193" s="5"/>
      <c r="K193" s="5">
        <v>203</v>
      </c>
      <c r="L193" s="5">
        <v>11</v>
      </c>
      <c r="M193" s="5">
        <v>3</v>
      </c>
      <c r="N193" s="5" t="s">
        <v>3</v>
      </c>
      <c r="O193" s="5">
        <v>0</v>
      </c>
      <c r="P193" s="5">
        <f>ROUND(Source!BQ181,O193)</f>
        <v>2866</v>
      </c>
    </row>
    <row r="194" spans="1:16" ht="12.75">
      <c r="A194" s="5">
        <v>50</v>
      </c>
      <c r="B194" s="5">
        <v>0</v>
      </c>
      <c r="C194" s="5">
        <v>0</v>
      </c>
      <c r="D194" s="5">
        <v>1</v>
      </c>
      <c r="E194" s="5">
        <v>204</v>
      </c>
      <c r="F194" s="5">
        <f>ROUND(Source!R181,O194)</f>
        <v>38</v>
      </c>
      <c r="G194" s="5" t="s">
        <v>121</v>
      </c>
      <c r="H194" s="5" t="s">
        <v>122</v>
      </c>
      <c r="I194" s="5"/>
      <c r="J194" s="5"/>
      <c r="K194" s="5">
        <v>204</v>
      </c>
      <c r="L194" s="5">
        <v>12</v>
      </c>
      <c r="M194" s="5">
        <v>3</v>
      </c>
      <c r="N194" s="5" t="s">
        <v>3</v>
      </c>
      <c r="O194" s="5">
        <v>0</v>
      </c>
      <c r="P194" s="5">
        <f>ROUND(Source!BR181,O194)</f>
        <v>247</v>
      </c>
    </row>
    <row r="195" spans="1:16" ht="12.75">
      <c r="A195" s="5">
        <v>50</v>
      </c>
      <c r="B195" s="5">
        <v>0</v>
      </c>
      <c r="C195" s="5">
        <v>0</v>
      </c>
      <c r="D195" s="5">
        <v>1</v>
      </c>
      <c r="E195" s="5">
        <v>205</v>
      </c>
      <c r="F195" s="5">
        <f>ROUND(Source!S181,O195)</f>
        <v>342</v>
      </c>
      <c r="G195" s="5" t="s">
        <v>123</v>
      </c>
      <c r="H195" s="5" t="s">
        <v>124</v>
      </c>
      <c r="I195" s="5"/>
      <c r="J195" s="5"/>
      <c r="K195" s="5">
        <v>205</v>
      </c>
      <c r="L195" s="5">
        <v>13</v>
      </c>
      <c r="M195" s="5">
        <v>3</v>
      </c>
      <c r="N195" s="5" t="s">
        <v>3</v>
      </c>
      <c r="O195" s="5">
        <v>0</v>
      </c>
      <c r="P195" s="5">
        <f>ROUND(Source!BS181,O195)</f>
        <v>2212</v>
      </c>
    </row>
    <row r="196" spans="1:16" ht="12.75">
      <c r="A196" s="5">
        <v>50</v>
      </c>
      <c r="B196" s="5">
        <v>0</v>
      </c>
      <c r="C196" s="5">
        <v>0</v>
      </c>
      <c r="D196" s="5">
        <v>1</v>
      </c>
      <c r="E196" s="5">
        <v>214</v>
      </c>
      <c r="F196" s="5">
        <f>ROUND(Source!AS181,O196)</f>
        <v>1917</v>
      </c>
      <c r="G196" s="5" t="s">
        <v>125</v>
      </c>
      <c r="H196" s="5" t="s">
        <v>126</v>
      </c>
      <c r="I196" s="5"/>
      <c r="J196" s="5"/>
      <c r="K196" s="5">
        <v>214</v>
      </c>
      <c r="L196" s="5">
        <v>14</v>
      </c>
      <c r="M196" s="5">
        <v>3</v>
      </c>
      <c r="N196" s="5" t="s">
        <v>3</v>
      </c>
      <c r="O196" s="5">
        <v>0</v>
      </c>
      <c r="P196" s="5">
        <f>ROUND(Source!CS181,O196)</f>
        <v>12331</v>
      </c>
    </row>
    <row r="197" spans="1:16" ht="12.75">
      <c r="A197" s="5">
        <v>50</v>
      </c>
      <c r="B197" s="5">
        <v>0</v>
      </c>
      <c r="C197" s="5">
        <v>0</v>
      </c>
      <c r="D197" s="5">
        <v>1</v>
      </c>
      <c r="E197" s="5">
        <v>215</v>
      </c>
      <c r="F197" s="5">
        <f>ROUND(Source!AT181,O197)</f>
        <v>3140</v>
      </c>
      <c r="G197" s="5" t="s">
        <v>127</v>
      </c>
      <c r="H197" s="5" t="s">
        <v>128</v>
      </c>
      <c r="I197" s="5"/>
      <c r="J197" s="5"/>
      <c r="K197" s="5">
        <v>215</v>
      </c>
      <c r="L197" s="5">
        <v>15</v>
      </c>
      <c r="M197" s="5">
        <v>3</v>
      </c>
      <c r="N197" s="5" t="s">
        <v>3</v>
      </c>
      <c r="O197" s="5">
        <v>0</v>
      </c>
      <c r="P197" s="5">
        <f>ROUND(Source!CT181,O197)</f>
        <v>20358</v>
      </c>
    </row>
    <row r="198" spans="1:16" ht="12.75">
      <c r="A198" s="5">
        <v>50</v>
      </c>
      <c r="B198" s="5">
        <v>0</v>
      </c>
      <c r="C198" s="5">
        <v>0</v>
      </c>
      <c r="D198" s="5">
        <v>1</v>
      </c>
      <c r="E198" s="5">
        <v>217</v>
      </c>
      <c r="F198" s="5">
        <f>ROUND(Source!AU181,O198)</f>
        <v>0</v>
      </c>
      <c r="G198" s="5" t="s">
        <v>129</v>
      </c>
      <c r="H198" s="5" t="s">
        <v>130</v>
      </c>
      <c r="I198" s="5"/>
      <c r="J198" s="5"/>
      <c r="K198" s="5">
        <v>217</v>
      </c>
      <c r="L198" s="5">
        <v>16</v>
      </c>
      <c r="M198" s="5">
        <v>3</v>
      </c>
      <c r="N198" s="5" t="s">
        <v>3</v>
      </c>
      <c r="O198" s="5">
        <v>0</v>
      </c>
      <c r="P198" s="5">
        <f>ROUND(Source!CU181,O198)</f>
        <v>0</v>
      </c>
    </row>
    <row r="199" spans="1:16" ht="12.75">
      <c r="A199" s="5">
        <v>50</v>
      </c>
      <c r="B199" s="5">
        <v>0</v>
      </c>
      <c r="C199" s="5">
        <v>0</v>
      </c>
      <c r="D199" s="5">
        <v>1</v>
      </c>
      <c r="E199" s="5">
        <v>206</v>
      </c>
      <c r="F199" s="5">
        <f>ROUND(Source!T181,O199)</f>
        <v>0</v>
      </c>
      <c r="G199" s="5" t="s">
        <v>131</v>
      </c>
      <c r="H199" s="5" t="s">
        <v>132</v>
      </c>
      <c r="I199" s="5"/>
      <c r="J199" s="5"/>
      <c r="K199" s="5">
        <v>206</v>
      </c>
      <c r="L199" s="5">
        <v>17</v>
      </c>
      <c r="M199" s="5">
        <v>3</v>
      </c>
      <c r="N199" s="5" t="s">
        <v>3</v>
      </c>
      <c r="O199" s="5">
        <v>0</v>
      </c>
      <c r="P199" s="5">
        <f>ROUND(Source!BT181,O199)</f>
        <v>0</v>
      </c>
    </row>
    <row r="200" spans="1:16" ht="12.75">
      <c r="A200" s="5">
        <v>50</v>
      </c>
      <c r="B200" s="5">
        <v>0</v>
      </c>
      <c r="C200" s="5">
        <v>0</v>
      </c>
      <c r="D200" s="5">
        <v>1</v>
      </c>
      <c r="E200" s="5">
        <v>207</v>
      </c>
      <c r="F200" s="5">
        <f>Source!U181</f>
        <v>35.2004</v>
      </c>
      <c r="G200" s="5" t="s">
        <v>133</v>
      </c>
      <c r="H200" s="5" t="s">
        <v>134</v>
      </c>
      <c r="I200" s="5"/>
      <c r="J200" s="5"/>
      <c r="K200" s="5">
        <v>207</v>
      </c>
      <c r="L200" s="5">
        <v>18</v>
      </c>
      <c r="M200" s="5">
        <v>3</v>
      </c>
      <c r="N200" s="5" t="s">
        <v>3</v>
      </c>
      <c r="O200" s="5">
        <v>-1</v>
      </c>
      <c r="P200" s="5">
        <f>Source!BU181</f>
        <v>35.2004</v>
      </c>
    </row>
    <row r="201" spans="1:16" ht="12.75">
      <c r="A201" s="5">
        <v>50</v>
      </c>
      <c r="B201" s="5">
        <v>0</v>
      </c>
      <c r="C201" s="5">
        <v>0</v>
      </c>
      <c r="D201" s="5">
        <v>1</v>
      </c>
      <c r="E201" s="5">
        <v>208</v>
      </c>
      <c r="F201" s="5">
        <f>Source!V181</f>
        <v>2.7923999999999998</v>
      </c>
      <c r="G201" s="5" t="s">
        <v>135</v>
      </c>
      <c r="H201" s="5" t="s">
        <v>136</v>
      </c>
      <c r="I201" s="5"/>
      <c r="J201" s="5"/>
      <c r="K201" s="5">
        <v>208</v>
      </c>
      <c r="L201" s="5">
        <v>19</v>
      </c>
      <c r="M201" s="5">
        <v>3</v>
      </c>
      <c r="N201" s="5" t="s">
        <v>3</v>
      </c>
      <c r="O201" s="5">
        <v>-1</v>
      </c>
      <c r="P201" s="5">
        <f>Source!BV181</f>
        <v>2.7923999999999998</v>
      </c>
    </row>
    <row r="202" spans="1:16" ht="12.75">
      <c r="A202" s="5">
        <v>50</v>
      </c>
      <c r="B202" s="5">
        <v>0</v>
      </c>
      <c r="C202" s="5">
        <v>0</v>
      </c>
      <c r="D202" s="5">
        <v>1</v>
      </c>
      <c r="E202" s="5">
        <v>209</v>
      </c>
      <c r="F202" s="5">
        <f>ROUND(Source!W181,O202)</f>
        <v>3</v>
      </c>
      <c r="G202" s="5" t="s">
        <v>137</v>
      </c>
      <c r="H202" s="5" t="s">
        <v>138</v>
      </c>
      <c r="I202" s="5"/>
      <c r="J202" s="5"/>
      <c r="K202" s="5">
        <v>209</v>
      </c>
      <c r="L202" s="5">
        <v>20</v>
      </c>
      <c r="M202" s="5">
        <v>3</v>
      </c>
      <c r="N202" s="5" t="s">
        <v>3</v>
      </c>
      <c r="O202" s="5">
        <v>0</v>
      </c>
      <c r="P202" s="5">
        <f>ROUND(Source!BW181,O202)</f>
        <v>3</v>
      </c>
    </row>
    <row r="203" spans="1:16" ht="12.75">
      <c r="A203" s="5">
        <v>50</v>
      </c>
      <c r="B203" s="5">
        <v>0</v>
      </c>
      <c r="C203" s="5">
        <v>0</v>
      </c>
      <c r="D203" s="5">
        <v>1</v>
      </c>
      <c r="E203" s="5">
        <v>210</v>
      </c>
      <c r="F203" s="5">
        <f>ROUND(Source!X181,O203)</f>
        <v>361</v>
      </c>
      <c r="G203" s="5" t="s">
        <v>139</v>
      </c>
      <c r="H203" s="5" t="s">
        <v>140</v>
      </c>
      <c r="I203" s="5"/>
      <c r="J203" s="5"/>
      <c r="K203" s="5">
        <v>210</v>
      </c>
      <c r="L203" s="5">
        <v>21</v>
      </c>
      <c r="M203" s="5">
        <v>3</v>
      </c>
      <c r="N203" s="5" t="s">
        <v>3</v>
      </c>
      <c r="O203" s="5">
        <v>0</v>
      </c>
      <c r="P203" s="5">
        <f>ROUND(Source!BX181,O203)</f>
        <v>2333</v>
      </c>
    </row>
    <row r="204" spans="1:16" ht="12.75">
      <c r="A204" s="5">
        <v>50</v>
      </c>
      <c r="B204" s="5">
        <v>0</v>
      </c>
      <c r="C204" s="5">
        <v>0</v>
      </c>
      <c r="D204" s="5">
        <v>1</v>
      </c>
      <c r="E204" s="5">
        <v>211</v>
      </c>
      <c r="F204" s="5">
        <f>ROUND(Source!Y181,O204)</f>
        <v>246</v>
      </c>
      <c r="G204" s="5" t="s">
        <v>141</v>
      </c>
      <c r="H204" s="5" t="s">
        <v>142</v>
      </c>
      <c r="I204" s="5"/>
      <c r="J204" s="5"/>
      <c r="K204" s="5">
        <v>211</v>
      </c>
      <c r="L204" s="5">
        <v>22</v>
      </c>
      <c r="M204" s="5">
        <v>3</v>
      </c>
      <c r="N204" s="5" t="s">
        <v>3</v>
      </c>
      <c r="O204" s="5">
        <v>0</v>
      </c>
      <c r="P204" s="5">
        <f>ROUND(Source!BY181,O204)</f>
        <v>1597</v>
      </c>
    </row>
    <row r="205" spans="1:16" ht="12.75">
      <c r="A205" s="5">
        <v>50</v>
      </c>
      <c r="B205" s="5">
        <v>0</v>
      </c>
      <c r="C205" s="5">
        <v>0</v>
      </c>
      <c r="D205" s="5">
        <v>1</v>
      </c>
      <c r="E205" s="5">
        <v>224</v>
      </c>
      <c r="F205" s="5">
        <f>ROUND(Source!AR181,O205)</f>
        <v>5057</v>
      </c>
      <c r="G205" s="5" t="s">
        <v>143</v>
      </c>
      <c r="H205" s="5" t="s">
        <v>144</v>
      </c>
      <c r="I205" s="5"/>
      <c r="J205" s="5"/>
      <c r="K205" s="5">
        <v>224</v>
      </c>
      <c r="L205" s="5">
        <v>23</v>
      </c>
      <c r="M205" s="5">
        <v>3</v>
      </c>
      <c r="N205" s="5" t="s">
        <v>3</v>
      </c>
      <c r="O205" s="5">
        <v>0</v>
      </c>
      <c r="P205" s="5">
        <f>ROUND(Source!CR181,O205)</f>
        <v>32689</v>
      </c>
    </row>
    <row r="207" spans="1:88" ht="12.75">
      <c r="A207" s="1">
        <v>4</v>
      </c>
      <c r="B207" s="1">
        <v>1</v>
      </c>
      <c r="C207" s="1"/>
      <c r="D207" s="1">
        <f>ROW(A238)</f>
        <v>238</v>
      </c>
      <c r="E207" s="1"/>
      <c r="F207" s="1" t="s">
        <v>14</v>
      </c>
      <c r="G207" s="1" t="str">
        <f>'1.Смета.и.Акт'!C190</f>
        <v>Малые архитектурные формы</v>
      </c>
      <c r="H207" s="1" t="s">
        <v>3</v>
      </c>
      <c r="I207" s="1">
        <v>0</v>
      </c>
      <c r="J207" s="1"/>
      <c r="K207" s="1"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 t="s">
        <v>3</v>
      </c>
      <c r="V207" s="1">
        <v>0</v>
      </c>
      <c r="W207" s="1"/>
      <c r="X207" s="1"/>
      <c r="Y207" s="1"/>
      <c r="Z207" s="1"/>
      <c r="AA207" s="1"/>
      <c r="AB207" s="1" t="s">
        <v>3</v>
      </c>
      <c r="AC207" s="1" t="s">
        <v>3</v>
      </c>
      <c r="AD207" s="1" t="s">
        <v>3</v>
      </c>
      <c r="AE207" s="1" t="s">
        <v>3</v>
      </c>
      <c r="AF207" s="1" t="s">
        <v>3</v>
      </c>
      <c r="AG207" s="1" t="s">
        <v>3</v>
      </c>
      <c r="AH207" s="1"/>
      <c r="AI207" s="1"/>
      <c r="AJ207" s="1"/>
      <c r="AK207" s="1"/>
      <c r="AL207" s="1"/>
      <c r="AM207" s="1"/>
      <c r="AN207" s="1"/>
      <c r="AO207" s="1"/>
      <c r="AP207" s="1" t="s">
        <v>3</v>
      </c>
      <c r="AQ207" s="1" t="s">
        <v>3</v>
      </c>
      <c r="AR207" s="1" t="s">
        <v>3</v>
      </c>
      <c r="AS207" s="1"/>
      <c r="AT207" s="1"/>
      <c r="AU207" s="1"/>
      <c r="AV207" s="1"/>
      <c r="AW207" s="1"/>
      <c r="AX207" s="1"/>
      <c r="AY207" s="1"/>
      <c r="AZ207" s="1" t="s">
        <v>3</v>
      </c>
      <c r="BA207" s="1"/>
      <c r="BB207" s="1" t="s">
        <v>3</v>
      </c>
      <c r="BC207" s="1" t="s">
        <v>3</v>
      </c>
      <c r="BD207" s="1" t="s">
        <v>3</v>
      </c>
      <c r="BE207" s="1" t="s">
        <v>3</v>
      </c>
      <c r="BF207" s="1" t="s">
        <v>3</v>
      </c>
      <c r="BG207" s="1" t="s">
        <v>3</v>
      </c>
      <c r="BH207" s="1" t="s">
        <v>3</v>
      </c>
      <c r="BI207" s="1" t="s">
        <v>3</v>
      </c>
      <c r="BJ207" s="1" t="s">
        <v>3</v>
      </c>
      <c r="BK207" s="1" t="s">
        <v>3</v>
      </c>
      <c r="BL207" s="1" t="s">
        <v>3</v>
      </c>
      <c r="BM207" s="1" t="s">
        <v>3</v>
      </c>
      <c r="BN207" s="1" t="s">
        <v>3</v>
      </c>
      <c r="BO207" s="1" t="s">
        <v>3</v>
      </c>
      <c r="BP207" s="1" t="s">
        <v>3</v>
      </c>
      <c r="BQ207" s="1"/>
      <c r="BR207" s="1"/>
      <c r="BS207" s="1"/>
      <c r="BT207" s="1"/>
      <c r="BU207" s="1"/>
      <c r="BV207" s="1"/>
      <c r="BW207" s="1"/>
      <c r="BX207" s="1">
        <v>0</v>
      </c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>
        <v>0</v>
      </c>
    </row>
    <row r="209" spans="1:118" ht="12.75">
      <c r="A209" s="3">
        <v>52</v>
      </c>
      <c r="B209" s="3">
        <f aca="true" t="shared" si="151" ref="B209:G209">B238</f>
        <v>1</v>
      </c>
      <c r="C209" s="3">
        <f t="shared" si="151"/>
        <v>4</v>
      </c>
      <c r="D209" s="3">
        <f t="shared" si="151"/>
        <v>207</v>
      </c>
      <c r="E209" s="3">
        <f t="shared" si="151"/>
        <v>0</v>
      </c>
      <c r="F209" s="3" t="str">
        <f t="shared" si="151"/>
        <v>Новый раздел</v>
      </c>
      <c r="G209" s="3" t="str">
        <f t="shared" si="151"/>
        <v>Малые архитектурные формы</v>
      </c>
      <c r="H209" s="3"/>
      <c r="I209" s="3"/>
      <c r="J209" s="3"/>
      <c r="K209" s="3"/>
      <c r="L209" s="3"/>
      <c r="M209" s="3"/>
      <c r="N209" s="3"/>
      <c r="O209" s="3">
        <f aca="true" t="shared" si="152" ref="O209:AT209">O238</f>
        <v>11396</v>
      </c>
      <c r="P209" s="3">
        <f t="shared" si="152"/>
        <v>10995</v>
      </c>
      <c r="Q209" s="3">
        <f t="shared" si="152"/>
        <v>94</v>
      </c>
      <c r="R209" s="3">
        <f t="shared" si="152"/>
        <v>12</v>
      </c>
      <c r="S209" s="3">
        <f t="shared" si="152"/>
        <v>307</v>
      </c>
      <c r="T209" s="3">
        <f t="shared" si="152"/>
        <v>0</v>
      </c>
      <c r="U209" s="3">
        <f t="shared" si="152"/>
        <v>37.12232</v>
      </c>
      <c r="V209" s="3">
        <f t="shared" si="152"/>
        <v>0.80344</v>
      </c>
      <c r="W209" s="3">
        <f t="shared" si="152"/>
        <v>260</v>
      </c>
      <c r="X209" s="3">
        <f t="shared" si="152"/>
        <v>262</v>
      </c>
      <c r="Y209" s="3">
        <f t="shared" si="152"/>
        <v>143</v>
      </c>
      <c r="Z209" s="3">
        <f t="shared" si="152"/>
        <v>0</v>
      </c>
      <c r="AA209" s="3">
        <f t="shared" si="152"/>
        <v>0</v>
      </c>
      <c r="AB209" s="3">
        <f t="shared" si="152"/>
        <v>11396</v>
      </c>
      <c r="AC209" s="3">
        <f t="shared" si="152"/>
        <v>10995</v>
      </c>
      <c r="AD209" s="3">
        <f t="shared" si="152"/>
        <v>94</v>
      </c>
      <c r="AE209" s="3">
        <f t="shared" si="152"/>
        <v>12</v>
      </c>
      <c r="AF209" s="3">
        <f t="shared" si="152"/>
        <v>307</v>
      </c>
      <c r="AG209" s="3">
        <f t="shared" si="152"/>
        <v>0</v>
      </c>
      <c r="AH209" s="3">
        <f t="shared" si="152"/>
        <v>37.12232</v>
      </c>
      <c r="AI209" s="3">
        <f t="shared" si="152"/>
        <v>0.80344</v>
      </c>
      <c r="AJ209" s="3">
        <f t="shared" si="152"/>
        <v>260</v>
      </c>
      <c r="AK209" s="3">
        <f t="shared" si="152"/>
        <v>262</v>
      </c>
      <c r="AL209" s="3">
        <f t="shared" si="152"/>
        <v>143</v>
      </c>
      <c r="AM209" s="3">
        <f t="shared" si="152"/>
        <v>0</v>
      </c>
      <c r="AN209" s="3">
        <f t="shared" si="152"/>
        <v>0</v>
      </c>
      <c r="AO209" s="3">
        <f t="shared" si="152"/>
        <v>0</v>
      </c>
      <c r="AP209" s="3">
        <f t="shared" si="152"/>
        <v>0</v>
      </c>
      <c r="AQ209" s="3">
        <f t="shared" si="152"/>
        <v>0</v>
      </c>
      <c r="AR209" s="3">
        <f t="shared" si="152"/>
        <v>11801</v>
      </c>
      <c r="AS209" s="3">
        <f t="shared" si="152"/>
        <v>11801</v>
      </c>
      <c r="AT209" s="3">
        <f t="shared" si="152"/>
        <v>0</v>
      </c>
      <c r="AU209" s="3">
        <f aca="true" t="shared" si="153" ref="AU209:BZ209">AU238</f>
        <v>0</v>
      </c>
      <c r="AV209" s="3">
        <f t="shared" si="153"/>
        <v>10995</v>
      </c>
      <c r="AW209" s="3">
        <f t="shared" si="153"/>
        <v>10995</v>
      </c>
      <c r="AX209" s="3">
        <f t="shared" si="153"/>
        <v>0</v>
      </c>
      <c r="AY209" s="3">
        <f t="shared" si="153"/>
        <v>10995</v>
      </c>
      <c r="AZ209" s="3">
        <f t="shared" si="153"/>
        <v>0</v>
      </c>
      <c r="BA209" s="3">
        <f t="shared" si="153"/>
        <v>0</v>
      </c>
      <c r="BB209" s="3">
        <f t="shared" si="153"/>
        <v>0</v>
      </c>
      <c r="BC209" s="3">
        <f t="shared" si="153"/>
        <v>0</v>
      </c>
      <c r="BD209" s="3">
        <f t="shared" si="153"/>
        <v>0</v>
      </c>
      <c r="BE209" s="3">
        <f t="shared" si="153"/>
        <v>11801</v>
      </c>
      <c r="BF209" s="3">
        <f t="shared" si="153"/>
        <v>11801</v>
      </c>
      <c r="BG209" s="3">
        <f t="shared" si="153"/>
        <v>0</v>
      </c>
      <c r="BH209" s="3">
        <f t="shared" si="153"/>
        <v>0</v>
      </c>
      <c r="BI209" s="3">
        <f t="shared" si="153"/>
        <v>10995</v>
      </c>
      <c r="BJ209" s="3">
        <f t="shared" si="153"/>
        <v>10995</v>
      </c>
      <c r="BK209" s="3">
        <f t="shared" si="153"/>
        <v>0</v>
      </c>
      <c r="BL209" s="3">
        <f t="shared" si="153"/>
        <v>10995</v>
      </c>
      <c r="BM209" s="3">
        <f t="shared" si="153"/>
        <v>0</v>
      </c>
      <c r="BN209" s="3">
        <f t="shared" si="153"/>
        <v>0</v>
      </c>
      <c r="BO209" s="4">
        <f t="shared" si="153"/>
        <v>73972</v>
      </c>
      <c r="BP209" s="4">
        <f t="shared" si="153"/>
        <v>71360</v>
      </c>
      <c r="BQ209" s="4">
        <f t="shared" si="153"/>
        <v>612</v>
      </c>
      <c r="BR209" s="4">
        <f t="shared" si="153"/>
        <v>70</v>
      </c>
      <c r="BS209" s="4">
        <f t="shared" si="153"/>
        <v>2000</v>
      </c>
      <c r="BT209" s="4">
        <f t="shared" si="153"/>
        <v>0</v>
      </c>
      <c r="BU209" s="4">
        <f t="shared" si="153"/>
        <v>37.12232</v>
      </c>
      <c r="BV209" s="4">
        <f t="shared" si="153"/>
        <v>0.80344</v>
      </c>
      <c r="BW209" s="4">
        <f t="shared" si="153"/>
        <v>260</v>
      </c>
      <c r="BX209" s="4">
        <f t="shared" si="153"/>
        <v>1697</v>
      </c>
      <c r="BY209" s="4">
        <f t="shared" si="153"/>
        <v>936</v>
      </c>
      <c r="BZ209" s="4">
        <f t="shared" si="153"/>
        <v>0</v>
      </c>
      <c r="CA209" s="4">
        <f aca="true" t="shared" si="154" ref="CA209:DF209">CA238</f>
        <v>0</v>
      </c>
      <c r="CB209" s="4">
        <f t="shared" si="154"/>
        <v>73972</v>
      </c>
      <c r="CC209" s="4">
        <f t="shared" si="154"/>
        <v>71360</v>
      </c>
      <c r="CD209" s="4">
        <f t="shared" si="154"/>
        <v>612</v>
      </c>
      <c r="CE209" s="4">
        <f t="shared" si="154"/>
        <v>70</v>
      </c>
      <c r="CF209" s="4">
        <f t="shared" si="154"/>
        <v>2000</v>
      </c>
      <c r="CG209" s="4">
        <f t="shared" si="154"/>
        <v>0</v>
      </c>
      <c r="CH209" s="4">
        <f t="shared" si="154"/>
        <v>37.12232</v>
      </c>
      <c r="CI209" s="4">
        <f t="shared" si="154"/>
        <v>0.80344</v>
      </c>
      <c r="CJ209" s="4">
        <f t="shared" si="154"/>
        <v>260</v>
      </c>
      <c r="CK209" s="4">
        <f t="shared" si="154"/>
        <v>1697</v>
      </c>
      <c r="CL209" s="4">
        <f t="shared" si="154"/>
        <v>936</v>
      </c>
      <c r="CM209" s="4">
        <f t="shared" si="154"/>
        <v>0</v>
      </c>
      <c r="CN209" s="4">
        <f t="shared" si="154"/>
        <v>0</v>
      </c>
      <c r="CO209" s="4">
        <f t="shared" si="154"/>
        <v>0</v>
      </c>
      <c r="CP209" s="4">
        <f t="shared" si="154"/>
        <v>0</v>
      </c>
      <c r="CQ209" s="4">
        <f t="shared" si="154"/>
        <v>0</v>
      </c>
      <c r="CR209" s="4">
        <f t="shared" si="154"/>
        <v>76605</v>
      </c>
      <c r="CS209" s="4">
        <f t="shared" si="154"/>
        <v>76605</v>
      </c>
      <c r="CT209" s="4">
        <f t="shared" si="154"/>
        <v>0</v>
      </c>
      <c r="CU209" s="4">
        <f t="shared" si="154"/>
        <v>0</v>
      </c>
      <c r="CV209" s="4">
        <f t="shared" si="154"/>
        <v>71360</v>
      </c>
      <c r="CW209" s="4">
        <f t="shared" si="154"/>
        <v>71360</v>
      </c>
      <c r="CX209" s="4">
        <f t="shared" si="154"/>
        <v>0</v>
      </c>
      <c r="CY209" s="4">
        <f t="shared" si="154"/>
        <v>71360</v>
      </c>
      <c r="CZ209" s="4">
        <f t="shared" si="154"/>
        <v>0</v>
      </c>
      <c r="DA209" s="4">
        <f t="shared" si="154"/>
        <v>0</v>
      </c>
      <c r="DB209" s="4">
        <f t="shared" si="154"/>
        <v>0</v>
      </c>
      <c r="DC209" s="4">
        <f t="shared" si="154"/>
        <v>0</v>
      </c>
      <c r="DD209" s="4">
        <f t="shared" si="154"/>
        <v>0</v>
      </c>
      <c r="DE209" s="4">
        <f t="shared" si="154"/>
        <v>76605</v>
      </c>
      <c r="DF209" s="4">
        <f t="shared" si="154"/>
        <v>76605</v>
      </c>
      <c r="DG209" s="4">
        <f aca="true" t="shared" si="155" ref="DG209:DN209">DG238</f>
        <v>0</v>
      </c>
      <c r="DH209" s="4">
        <f t="shared" si="155"/>
        <v>0</v>
      </c>
      <c r="DI209" s="4">
        <f t="shared" si="155"/>
        <v>71360</v>
      </c>
      <c r="DJ209" s="4">
        <f t="shared" si="155"/>
        <v>71360</v>
      </c>
      <c r="DK209" s="4">
        <f t="shared" si="155"/>
        <v>0</v>
      </c>
      <c r="DL209" s="4">
        <f t="shared" si="155"/>
        <v>71360</v>
      </c>
      <c r="DM209" s="4">
        <f t="shared" si="155"/>
        <v>0</v>
      </c>
      <c r="DN209" s="4">
        <f t="shared" si="155"/>
        <v>0</v>
      </c>
    </row>
    <row r="211" spans="1:255" ht="12.75">
      <c r="A211" s="2">
        <v>19</v>
      </c>
      <c r="B211" s="2">
        <v>1</v>
      </c>
      <c r="C211" s="2"/>
      <c r="D211" s="2"/>
      <c r="E211" s="2"/>
      <c r="F211" s="2" t="s">
        <v>3</v>
      </c>
      <c r="G211" s="2" t="str">
        <f>'1.Смета.и.Акт'!C192</f>
        <v>Скамья уличная</v>
      </c>
      <c r="H211" s="2" t="s">
        <v>3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>
        <v>1</v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>
        <v>0</v>
      </c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ht="12.75">
      <c r="A212" s="2">
        <v>17</v>
      </c>
      <c r="B212" s="2">
        <v>1</v>
      </c>
      <c r="C212" s="2">
        <f>ROW(SmtRes!A301)</f>
        <v>301</v>
      </c>
      <c r="D212" s="2">
        <f>ROW(EtalonRes!A281)</f>
        <v>281</v>
      </c>
      <c r="E212" s="2" t="s">
        <v>269</v>
      </c>
      <c r="F212" s="2" t="s">
        <v>270</v>
      </c>
      <c r="G212" s="2" t="s">
        <v>271</v>
      </c>
      <c r="H212" s="2" t="s">
        <v>29</v>
      </c>
      <c r="I212" s="2">
        <f>'1.Смета.и.Акт'!E194</f>
        <v>0.03</v>
      </c>
      <c r="J212" s="2">
        <v>0</v>
      </c>
      <c r="K212" s="2"/>
      <c r="L212" s="2"/>
      <c r="M212" s="2"/>
      <c r="N212" s="2"/>
      <c r="O212" s="2">
        <f aca="true" t="shared" si="156" ref="O212:O223">ROUND(CP212,0)</f>
        <v>66</v>
      </c>
      <c r="P212" s="2">
        <f aca="true" t="shared" si="157" ref="P212:P223">ROUND(CQ212*I212,0)</f>
        <v>0</v>
      </c>
      <c r="Q212" s="2">
        <f aca="true" t="shared" si="158" ref="Q212:Q223">ROUND(CR212*I212,0)</f>
        <v>0</v>
      </c>
      <c r="R212" s="2">
        <f aca="true" t="shared" si="159" ref="R212:R223">ROUND(CS212*I212,0)</f>
        <v>0</v>
      </c>
      <c r="S212" s="2">
        <f aca="true" t="shared" si="160" ref="S212:S223">ROUND(CT212*I212,0)</f>
        <v>66</v>
      </c>
      <c r="T212" s="2">
        <f aca="true" t="shared" si="161" ref="T212:T223">ROUND(CU212*I212,0)</f>
        <v>0</v>
      </c>
      <c r="U212" s="2">
        <f aca="true" t="shared" si="162" ref="U212:U223">CV212*I212</f>
        <v>8.4</v>
      </c>
      <c r="V212" s="2">
        <f aca="true" t="shared" si="163" ref="V212:V223">CW212*I212</f>
        <v>0</v>
      </c>
      <c r="W212" s="2">
        <f aca="true" t="shared" si="164" ref="W212:W223">ROUND(CX212*I212,0)</f>
        <v>0</v>
      </c>
      <c r="X212" s="2">
        <f aca="true" t="shared" si="165" ref="X212:X223">ROUND(CY212,0)</f>
        <v>42</v>
      </c>
      <c r="Y212" s="2">
        <f aca="true" t="shared" si="166" ref="Y212:Y223">ROUND(CZ212,0)</f>
        <v>22</v>
      </c>
      <c r="Z212" s="2"/>
      <c r="AA212" s="2">
        <v>31892590</v>
      </c>
      <c r="AB212" s="2">
        <f>'1.Смета.и.Акт'!F194</f>
        <v>2203.6</v>
      </c>
      <c r="AC212" s="2">
        <f aca="true" t="shared" si="167" ref="AC212:AC219">ROUND((ES212),2)</f>
        <v>0</v>
      </c>
      <c r="AD212" s="2">
        <f>'1.Смета.и.Акт'!H194</f>
        <v>0</v>
      </c>
      <c r="AE212" s="2">
        <f>'1.Смета.и.Акт'!I194</f>
        <v>0</v>
      </c>
      <c r="AF212" s="2">
        <f>'1.Смета.и.Акт'!G194</f>
        <v>2203.6</v>
      </c>
      <c r="AG212" s="2">
        <f aca="true" t="shared" si="168" ref="AG212:AG223">ROUND((AP212),2)</f>
        <v>0</v>
      </c>
      <c r="AH212" s="2">
        <f aca="true" t="shared" si="169" ref="AH212:AH223">(EW212)</f>
        <v>280</v>
      </c>
      <c r="AI212" s="2">
        <f aca="true" t="shared" si="170" ref="AI212:AI223">(EX212)</f>
        <v>0</v>
      </c>
      <c r="AJ212" s="2">
        <f aca="true" t="shared" si="171" ref="AJ212:AJ223">ROUND((AS212),2)</f>
        <v>0</v>
      </c>
      <c r="AK212" s="2">
        <v>2203.6</v>
      </c>
      <c r="AL212" s="2">
        <v>0</v>
      </c>
      <c r="AM212" s="2">
        <v>0</v>
      </c>
      <c r="AN212" s="2">
        <v>0</v>
      </c>
      <c r="AO212" s="2">
        <v>2203.6</v>
      </c>
      <c r="AP212" s="2">
        <v>0</v>
      </c>
      <c r="AQ212" s="2">
        <v>280</v>
      </c>
      <c r="AR212" s="2">
        <v>0</v>
      </c>
      <c r="AS212" s="2">
        <v>0</v>
      </c>
      <c r="AT212" s="2">
        <f>'1.Смета.и.Акт'!E195</f>
        <v>64</v>
      </c>
      <c r="AU212" s="2">
        <f>'1.Смета.и.Акт'!E196</f>
        <v>34</v>
      </c>
      <c r="AV212" s="2">
        <v>1</v>
      </c>
      <c r="AW212" s="2">
        <v>1</v>
      </c>
      <c r="AX212" s="2"/>
      <c r="AY212" s="2"/>
      <c r="AZ212" s="2">
        <v>1</v>
      </c>
      <c r="BA212" s="2">
        <v>1</v>
      </c>
      <c r="BB212" s="2">
        <v>1</v>
      </c>
      <c r="BC212" s="2">
        <v>1</v>
      </c>
      <c r="BD212" s="2" t="s">
        <v>3</v>
      </c>
      <c r="BE212" s="2" t="s">
        <v>3</v>
      </c>
      <c r="BF212" s="2" t="s">
        <v>3</v>
      </c>
      <c r="BG212" s="2" t="s">
        <v>3</v>
      </c>
      <c r="BH212" s="2">
        <v>0</v>
      </c>
      <c r="BI212" s="2">
        <v>1</v>
      </c>
      <c r="BJ212" s="2" t="s">
        <v>272</v>
      </c>
      <c r="BK212" s="2"/>
      <c r="BL212" s="2"/>
      <c r="BM212" s="2">
        <v>1003</v>
      </c>
      <c r="BN212" s="2">
        <v>0</v>
      </c>
      <c r="BO212" s="2" t="s">
        <v>3</v>
      </c>
      <c r="BP212" s="2">
        <v>0</v>
      </c>
      <c r="BQ212" s="2">
        <v>1</v>
      </c>
      <c r="BR212" s="2">
        <v>0</v>
      </c>
      <c r="BS212" s="2">
        <v>1</v>
      </c>
      <c r="BT212" s="2">
        <v>1</v>
      </c>
      <c r="BU212" s="2">
        <v>1</v>
      </c>
      <c r="BV212" s="2">
        <v>1</v>
      </c>
      <c r="BW212" s="2">
        <v>1</v>
      </c>
      <c r="BX212" s="2">
        <v>1</v>
      </c>
      <c r="BY212" s="2" t="s">
        <v>3</v>
      </c>
      <c r="BZ212" s="2">
        <v>80</v>
      </c>
      <c r="CA212" s="2">
        <v>45</v>
      </c>
      <c r="CB212" s="2"/>
      <c r="CC212" s="2"/>
      <c r="CD212" s="2"/>
      <c r="CE212" s="2"/>
      <c r="CF212" s="2">
        <v>0</v>
      </c>
      <c r="CG212" s="2">
        <v>0</v>
      </c>
      <c r="CH212" s="2"/>
      <c r="CI212" s="2"/>
      <c r="CJ212" s="2"/>
      <c r="CK212" s="2"/>
      <c r="CL212" s="2"/>
      <c r="CM212" s="2">
        <v>0</v>
      </c>
      <c r="CN212" s="2" t="s">
        <v>3</v>
      </c>
      <c r="CO212" s="2">
        <v>0</v>
      </c>
      <c r="CP212" s="2">
        <f>IF('1.Смета.и.Акт'!F194=AC212+AD212+AF212,P212+Q212+S212,I212*AB212)</f>
        <v>66</v>
      </c>
      <c r="CQ212" s="2">
        <f aca="true" t="shared" si="172" ref="CQ212:CQ223">AC212*BC212</f>
        <v>0</v>
      </c>
      <c r="CR212" s="2">
        <f aca="true" t="shared" si="173" ref="CR212:CR223">AD212*BB212</f>
        <v>0</v>
      </c>
      <c r="CS212" s="2">
        <f aca="true" t="shared" si="174" ref="CS212:CS223">AE212*BS212</f>
        <v>0</v>
      </c>
      <c r="CT212" s="2">
        <f aca="true" t="shared" si="175" ref="CT212:CT223">AF212*BA212</f>
        <v>2203.6</v>
      </c>
      <c r="CU212" s="2">
        <f aca="true" t="shared" si="176" ref="CU212:CU223">AG212</f>
        <v>0</v>
      </c>
      <c r="CV212" s="2">
        <f aca="true" t="shared" si="177" ref="CV212:CV223">AH212</f>
        <v>280</v>
      </c>
      <c r="CW212" s="2">
        <f aca="true" t="shared" si="178" ref="CW212:CW223">AI212</f>
        <v>0</v>
      </c>
      <c r="CX212" s="2">
        <f aca="true" t="shared" si="179" ref="CX212:CX223">AJ212</f>
        <v>0</v>
      </c>
      <c r="CY212" s="2">
        <f aca="true" t="shared" si="180" ref="CY212:CY223">(((S212+(R212*IF(0,0,1)))*AT212)/100)</f>
        <v>42.24</v>
      </c>
      <c r="CZ212" s="2">
        <f aca="true" t="shared" si="181" ref="CZ212:CZ223">(((S212+(R212*IF(0,0,1)))*AU212)/100)</f>
        <v>22.44</v>
      </c>
      <c r="DA212" s="2"/>
      <c r="DB212" s="2"/>
      <c r="DC212" s="2" t="s">
        <v>3</v>
      </c>
      <c r="DD212" s="2" t="s">
        <v>3</v>
      </c>
      <c r="DE212" s="2" t="s">
        <v>3</v>
      </c>
      <c r="DF212" s="2" t="s">
        <v>3</v>
      </c>
      <c r="DG212" s="2" t="s">
        <v>3</v>
      </c>
      <c r="DH212" s="2" t="s">
        <v>3</v>
      </c>
      <c r="DI212" s="2" t="s">
        <v>3</v>
      </c>
      <c r="DJ212" s="2" t="s">
        <v>3</v>
      </c>
      <c r="DK212" s="2" t="s">
        <v>3</v>
      </c>
      <c r="DL212" s="2" t="s">
        <v>3</v>
      </c>
      <c r="DM212" s="2" t="s">
        <v>3</v>
      </c>
      <c r="DN212" s="2">
        <v>0</v>
      </c>
      <c r="DO212" s="2">
        <v>0</v>
      </c>
      <c r="DP212" s="2">
        <v>1</v>
      </c>
      <c r="DQ212" s="2">
        <v>1</v>
      </c>
      <c r="DR212" s="2"/>
      <c r="DS212" s="2"/>
      <c r="DT212" s="2"/>
      <c r="DU212" s="2">
        <v>1013</v>
      </c>
      <c r="DV212" s="2" t="s">
        <v>29</v>
      </c>
      <c r="DW212" s="2" t="str">
        <f>'1.Смета.и.Акт'!D194</f>
        <v>100 м3 грунта</v>
      </c>
      <c r="DX212" s="2">
        <v>1</v>
      </c>
      <c r="DY212" s="2"/>
      <c r="DZ212" s="2"/>
      <c r="EA212" s="2"/>
      <c r="EB212" s="2"/>
      <c r="EC212" s="2"/>
      <c r="ED212" s="2"/>
      <c r="EE212" s="2">
        <v>27364841</v>
      </c>
      <c r="EF212" s="2">
        <v>1</v>
      </c>
      <c r="EG212" s="2" t="s">
        <v>21</v>
      </c>
      <c r="EH212" s="2">
        <v>0</v>
      </c>
      <c r="EI212" s="2" t="s">
        <v>3</v>
      </c>
      <c r="EJ212" s="2">
        <v>1</v>
      </c>
      <c r="EK212" s="2">
        <v>1003</v>
      </c>
      <c r="EL212" s="2" t="s">
        <v>33</v>
      </c>
      <c r="EM212" s="2" t="s">
        <v>23</v>
      </c>
      <c r="EN212" s="2"/>
      <c r="EO212" s="2" t="s">
        <v>3</v>
      </c>
      <c r="EP212" s="2"/>
      <c r="EQ212" s="2">
        <v>131072</v>
      </c>
      <c r="ER212" s="2">
        <v>2203.6</v>
      </c>
      <c r="ES212" s="2">
        <v>0</v>
      </c>
      <c r="ET212" s="2">
        <v>0</v>
      </c>
      <c r="EU212" s="2">
        <v>0</v>
      </c>
      <c r="EV212" s="2">
        <v>2203.6</v>
      </c>
      <c r="EW212" s="2">
        <v>280</v>
      </c>
      <c r="EX212" s="2">
        <v>0</v>
      </c>
      <c r="EY212" s="2">
        <v>0</v>
      </c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>
        <v>0</v>
      </c>
      <c r="FR212" s="2">
        <f aca="true" t="shared" si="182" ref="FR212:FR223">ROUND(IF(AND(BH212=3,BI212=3),P212,0),0)</f>
        <v>0</v>
      </c>
      <c r="FS212" s="2">
        <v>0</v>
      </c>
      <c r="FT212" s="2" t="s">
        <v>24</v>
      </c>
      <c r="FU212" s="2" t="s">
        <v>25</v>
      </c>
      <c r="FV212" s="2" t="s">
        <v>24</v>
      </c>
      <c r="FW212" s="2" t="s">
        <v>25</v>
      </c>
      <c r="FX212" s="2">
        <v>64</v>
      </c>
      <c r="FY212" s="2">
        <v>34</v>
      </c>
      <c r="FZ212" s="2"/>
      <c r="GA212" s="2" t="s">
        <v>3</v>
      </c>
      <c r="GB212" s="2"/>
      <c r="GC212" s="2"/>
      <c r="GD212" s="2">
        <v>0</v>
      </c>
      <c r="GE212" s="2"/>
      <c r="GF212" s="2">
        <v>-1395255538</v>
      </c>
      <c r="GG212" s="2">
        <v>2</v>
      </c>
      <c r="GH212" s="2">
        <v>1</v>
      </c>
      <c r="GI212" s="2">
        <v>-2</v>
      </c>
      <c r="GJ212" s="2">
        <v>0</v>
      </c>
      <c r="GK212" s="2">
        <f>ROUND(R212*(R12)/100,0)</f>
        <v>0</v>
      </c>
      <c r="GL212" s="2">
        <f aca="true" t="shared" si="183" ref="GL212:GL223">ROUND(IF(AND(BH212=3,BI212=3,FS212&lt;&gt;0),P212,0),0)</f>
        <v>0</v>
      </c>
      <c r="GM212" s="2">
        <f aca="true" t="shared" si="184" ref="GM212:GM223">O212+X212+Y212+GK212</f>
        <v>130</v>
      </c>
      <c r="GN212" s="2">
        <f aca="true" t="shared" si="185" ref="GN212:GN223">ROUND(IF(OR(BI212=0,BI212=1),O212+X212+Y212+GK212,0),0)</f>
        <v>130</v>
      </c>
      <c r="GO212" s="2">
        <f aca="true" t="shared" si="186" ref="GO212:GO223">ROUND(IF(BI212=2,O212+X212+Y212+GK212,0),0)</f>
        <v>0</v>
      </c>
      <c r="GP212" s="2">
        <f aca="true" t="shared" si="187" ref="GP212:GP223">ROUND(IF(BI212=4,O212+X212+Y212+GK212,0),0)</f>
        <v>0</v>
      </c>
      <c r="GQ212" s="2"/>
      <c r="GR212" s="2">
        <v>0</v>
      </c>
      <c r="GS212" s="2"/>
      <c r="GT212" s="2">
        <v>0</v>
      </c>
      <c r="GU212" s="2">
        <v>1</v>
      </c>
      <c r="GV212" s="2">
        <v>0</v>
      </c>
      <c r="GW212" s="2">
        <v>0</v>
      </c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05" ht="12.75">
      <c r="A213">
        <v>17</v>
      </c>
      <c r="B213">
        <v>1</v>
      </c>
      <c r="C213">
        <f>ROW(SmtRes!A302)</f>
        <v>302</v>
      </c>
      <c r="D213">
        <f>ROW(EtalonRes!A282)</f>
        <v>282</v>
      </c>
      <c r="E213" t="s">
        <v>269</v>
      </c>
      <c r="F213" t="s">
        <v>270</v>
      </c>
      <c r="G213" t="s">
        <v>271</v>
      </c>
      <c r="H213" t="s">
        <v>29</v>
      </c>
      <c r="I213">
        <f>'1.Смета.и.Акт'!E194</f>
        <v>0.03</v>
      </c>
      <c r="J213">
        <v>0</v>
      </c>
      <c r="O213">
        <f t="shared" si="156"/>
        <v>429</v>
      </c>
      <c r="P213">
        <f t="shared" si="157"/>
        <v>0</v>
      </c>
      <c r="Q213">
        <f t="shared" si="158"/>
        <v>0</v>
      </c>
      <c r="R213">
        <f t="shared" si="159"/>
        <v>0</v>
      </c>
      <c r="S213">
        <f t="shared" si="160"/>
        <v>429</v>
      </c>
      <c r="T213">
        <f t="shared" si="161"/>
        <v>0</v>
      </c>
      <c r="U213">
        <f t="shared" si="162"/>
        <v>8.4</v>
      </c>
      <c r="V213">
        <f t="shared" si="163"/>
        <v>0</v>
      </c>
      <c r="W213">
        <f t="shared" si="164"/>
        <v>0</v>
      </c>
      <c r="X213">
        <f t="shared" si="165"/>
        <v>275</v>
      </c>
      <c r="Y213">
        <f t="shared" si="166"/>
        <v>146</v>
      </c>
      <c r="AA213">
        <v>31892591</v>
      </c>
      <c r="AB213">
        <f aca="true" t="shared" si="188" ref="AB212:AB223">ROUND((AC213+AD213+AF213),2)</f>
        <v>2203.6</v>
      </c>
      <c r="AC213">
        <f t="shared" si="167"/>
        <v>0</v>
      </c>
      <c r="AD213">
        <f aca="true" t="shared" si="189" ref="AD212:AD223">ROUND((((ET213)-(EU213))+AE213),2)</f>
        <v>0</v>
      </c>
      <c r="AE213">
        <f aca="true" t="shared" si="190" ref="AE212:AE223">ROUND((EU213),2)</f>
        <v>0</v>
      </c>
      <c r="AF213">
        <f aca="true" t="shared" si="191" ref="AF212:AF223">ROUND((EV213),2)</f>
        <v>2203.6</v>
      </c>
      <c r="AG213">
        <f t="shared" si="168"/>
        <v>0</v>
      </c>
      <c r="AH213">
        <f t="shared" si="169"/>
        <v>280</v>
      </c>
      <c r="AI213">
        <f t="shared" si="170"/>
        <v>0</v>
      </c>
      <c r="AJ213">
        <f t="shared" si="171"/>
        <v>0</v>
      </c>
      <c r="AK213">
        <v>2203.6</v>
      </c>
      <c r="AL213">
        <v>0</v>
      </c>
      <c r="AM213">
        <v>0</v>
      </c>
      <c r="AN213">
        <v>0</v>
      </c>
      <c r="AO213">
        <v>2203.6</v>
      </c>
      <c r="AP213">
        <v>0</v>
      </c>
      <c r="AQ213">
        <v>280</v>
      </c>
      <c r="AR213">
        <v>0</v>
      </c>
      <c r="AS213">
        <v>0</v>
      </c>
      <c r="AT213">
        <v>64</v>
      </c>
      <c r="AU213">
        <v>34</v>
      </c>
      <c r="AV213">
        <v>1</v>
      </c>
      <c r="AW213">
        <v>1</v>
      </c>
      <c r="AZ213">
        <v>6.49</v>
      </c>
      <c r="BA213">
        <v>6.49</v>
      </c>
      <c r="BB213">
        <v>6.49</v>
      </c>
      <c r="BC213">
        <v>6.49</v>
      </c>
      <c r="BH213">
        <v>0</v>
      </c>
      <c r="BI213">
        <v>1</v>
      </c>
      <c r="BJ213" t="s">
        <v>272</v>
      </c>
      <c r="BM213">
        <v>1003</v>
      </c>
      <c r="BN213">
        <v>0</v>
      </c>
      <c r="BP213">
        <v>0</v>
      </c>
      <c r="BQ213">
        <v>1</v>
      </c>
      <c r="BR213">
        <v>0</v>
      </c>
      <c r="BS213">
        <v>6.49</v>
      </c>
      <c r="BT213">
        <v>1</v>
      </c>
      <c r="BU213">
        <v>1</v>
      </c>
      <c r="BV213">
        <v>1</v>
      </c>
      <c r="BW213">
        <v>1</v>
      </c>
      <c r="BX213">
        <v>1</v>
      </c>
      <c r="BZ213">
        <v>80</v>
      </c>
      <c r="CA213">
        <v>45</v>
      </c>
      <c r="CF213">
        <v>0</v>
      </c>
      <c r="CG213">
        <v>0</v>
      </c>
      <c r="CM213">
        <v>0</v>
      </c>
      <c r="CO213">
        <v>0</v>
      </c>
      <c r="CP213">
        <f aca="true" t="shared" si="192" ref="CP212:CP223">(P213+Q213+S213)</f>
        <v>429</v>
      </c>
      <c r="CQ213">
        <f t="shared" si="172"/>
        <v>0</v>
      </c>
      <c r="CR213">
        <f t="shared" si="173"/>
        <v>0</v>
      </c>
      <c r="CS213">
        <f t="shared" si="174"/>
        <v>0</v>
      </c>
      <c r="CT213">
        <f t="shared" si="175"/>
        <v>14301.364</v>
      </c>
      <c r="CU213">
        <f t="shared" si="176"/>
        <v>0</v>
      </c>
      <c r="CV213">
        <f t="shared" si="177"/>
        <v>280</v>
      </c>
      <c r="CW213">
        <f t="shared" si="178"/>
        <v>0</v>
      </c>
      <c r="CX213">
        <f t="shared" si="179"/>
        <v>0</v>
      </c>
      <c r="CY213">
        <f t="shared" si="180"/>
        <v>274.56</v>
      </c>
      <c r="CZ213">
        <f t="shared" si="181"/>
        <v>145.86</v>
      </c>
      <c r="DN213">
        <v>0</v>
      </c>
      <c r="DO213">
        <v>0</v>
      </c>
      <c r="DP213">
        <v>1</v>
      </c>
      <c r="DQ213">
        <v>1</v>
      </c>
      <c r="DU213">
        <v>1013</v>
      </c>
      <c r="DV213" t="s">
        <v>29</v>
      </c>
      <c r="DW213" t="s">
        <v>29</v>
      </c>
      <c r="DX213">
        <v>1</v>
      </c>
      <c r="EE213">
        <v>27364841</v>
      </c>
      <c r="EF213">
        <v>1</v>
      </c>
      <c r="EG213" t="s">
        <v>21</v>
      </c>
      <c r="EH213">
        <v>0</v>
      </c>
      <c r="EJ213">
        <v>1</v>
      </c>
      <c r="EK213">
        <v>1003</v>
      </c>
      <c r="EL213" t="s">
        <v>33</v>
      </c>
      <c r="EM213" t="s">
        <v>23</v>
      </c>
      <c r="EQ213">
        <v>131072</v>
      </c>
      <c r="ER213">
        <v>2203.6</v>
      </c>
      <c r="ES213">
        <v>0</v>
      </c>
      <c r="ET213">
        <v>0</v>
      </c>
      <c r="EU213">
        <v>0</v>
      </c>
      <c r="EV213">
        <v>2203.6</v>
      </c>
      <c r="EW213">
        <v>280</v>
      </c>
      <c r="EX213">
        <v>0</v>
      </c>
      <c r="EY213">
        <v>0</v>
      </c>
      <c r="FQ213">
        <v>0</v>
      </c>
      <c r="FR213">
        <f t="shared" si="182"/>
        <v>0</v>
      </c>
      <c r="FS213">
        <v>0</v>
      </c>
      <c r="FT213" t="s">
        <v>24</v>
      </c>
      <c r="FU213" t="s">
        <v>25</v>
      </c>
      <c r="FV213" t="s">
        <v>24</v>
      </c>
      <c r="FW213" t="s">
        <v>25</v>
      </c>
      <c r="FX213">
        <v>64</v>
      </c>
      <c r="FY213">
        <v>34</v>
      </c>
      <c r="GD213">
        <v>0</v>
      </c>
      <c r="GF213">
        <v>-1395255538</v>
      </c>
      <c r="GG213">
        <v>1</v>
      </c>
      <c r="GH213">
        <v>1</v>
      </c>
      <c r="GI213">
        <v>4</v>
      </c>
      <c r="GJ213">
        <v>0</v>
      </c>
      <c r="GK213">
        <f>ROUND(R213*(S12)/100,0)</f>
        <v>0</v>
      </c>
      <c r="GL213">
        <f t="shared" si="183"/>
        <v>0</v>
      </c>
      <c r="GM213">
        <f t="shared" si="184"/>
        <v>850</v>
      </c>
      <c r="GN213">
        <f t="shared" si="185"/>
        <v>850</v>
      </c>
      <c r="GO213">
        <f t="shared" si="186"/>
        <v>0</v>
      </c>
      <c r="GP213">
        <f t="shared" si="187"/>
        <v>0</v>
      </c>
      <c r="GR213">
        <v>0</v>
      </c>
      <c r="GT213">
        <v>0</v>
      </c>
      <c r="GU213">
        <v>1</v>
      </c>
      <c r="GV213">
        <v>0</v>
      </c>
      <c r="GW213">
        <v>0</v>
      </c>
    </row>
    <row r="214" spans="1:255" ht="12.75">
      <c r="A214" s="2">
        <v>17</v>
      </c>
      <c r="B214" s="2">
        <v>1</v>
      </c>
      <c r="C214" s="2">
        <f>ROW(SmtRes!A319)</f>
        <v>319</v>
      </c>
      <c r="D214" s="2">
        <f>ROW(EtalonRes!A298)</f>
        <v>298</v>
      </c>
      <c r="E214" s="2" t="s">
        <v>273</v>
      </c>
      <c r="F214" s="2" t="s">
        <v>274</v>
      </c>
      <c r="G214" s="2" t="s">
        <v>275</v>
      </c>
      <c r="H214" s="2" t="s">
        <v>276</v>
      </c>
      <c r="I214" s="2">
        <f>'1.Смета.и.Акт'!E197</f>
        <v>0.03</v>
      </c>
      <c r="J214" s="2">
        <v>0</v>
      </c>
      <c r="K214" s="2"/>
      <c r="L214" s="2"/>
      <c r="M214" s="2"/>
      <c r="N214" s="2"/>
      <c r="O214" s="2">
        <f t="shared" si="156"/>
        <v>2075</v>
      </c>
      <c r="P214" s="2">
        <f t="shared" si="157"/>
        <v>1865</v>
      </c>
      <c r="Q214" s="2">
        <f t="shared" si="158"/>
        <v>56</v>
      </c>
      <c r="R214" s="2">
        <f t="shared" si="159"/>
        <v>8</v>
      </c>
      <c r="S214" s="2">
        <f t="shared" si="160"/>
        <v>154</v>
      </c>
      <c r="T214" s="2">
        <f t="shared" si="161"/>
        <v>0</v>
      </c>
      <c r="U214" s="2">
        <f t="shared" si="162"/>
        <v>17.947799999999997</v>
      </c>
      <c r="V214" s="2">
        <f t="shared" si="163"/>
        <v>0.5586</v>
      </c>
      <c r="W214" s="2">
        <f t="shared" si="164"/>
        <v>0</v>
      </c>
      <c r="X214" s="2">
        <f t="shared" si="165"/>
        <v>136</v>
      </c>
      <c r="Y214" s="2">
        <f t="shared" si="166"/>
        <v>79</v>
      </c>
      <c r="Z214" s="2"/>
      <c r="AA214" s="2">
        <v>31892590</v>
      </c>
      <c r="AB214" s="2">
        <f>'1.Смета.и.Акт'!F197</f>
        <v>69206.78</v>
      </c>
      <c r="AC214" s="2">
        <f t="shared" si="167"/>
        <v>62182.92</v>
      </c>
      <c r="AD214" s="2">
        <f>'1.Смета.и.Акт'!H197</f>
        <v>1878.82</v>
      </c>
      <c r="AE214" s="2">
        <f>'1.Смета.и.Акт'!I197</f>
        <v>252.49</v>
      </c>
      <c r="AF214" s="2">
        <f>'1.Смета.и.Акт'!G197</f>
        <v>5145.04</v>
      </c>
      <c r="AG214" s="2">
        <f t="shared" si="168"/>
        <v>0</v>
      </c>
      <c r="AH214" s="2">
        <f t="shared" si="169"/>
        <v>598.26</v>
      </c>
      <c r="AI214" s="2">
        <f t="shared" si="170"/>
        <v>18.62</v>
      </c>
      <c r="AJ214" s="2">
        <f t="shared" si="171"/>
        <v>0</v>
      </c>
      <c r="AK214" s="2">
        <v>69206.78</v>
      </c>
      <c r="AL214" s="2">
        <v>62182.92</v>
      </c>
      <c r="AM214" s="2">
        <v>1878.82</v>
      </c>
      <c r="AN214" s="2">
        <v>252.49</v>
      </c>
      <c r="AO214" s="2">
        <v>5145.04</v>
      </c>
      <c r="AP214" s="2">
        <v>0</v>
      </c>
      <c r="AQ214" s="2">
        <v>598.26</v>
      </c>
      <c r="AR214" s="2">
        <v>18.62</v>
      </c>
      <c r="AS214" s="2">
        <v>0</v>
      </c>
      <c r="AT214" s="2">
        <f>'1.Смета.и.Акт'!E198</f>
        <v>84</v>
      </c>
      <c r="AU214" s="2">
        <f>'1.Смета.и.Акт'!E199</f>
        <v>49</v>
      </c>
      <c r="AV214" s="2">
        <v>1</v>
      </c>
      <c r="AW214" s="2">
        <v>1</v>
      </c>
      <c r="AX214" s="2"/>
      <c r="AY214" s="2"/>
      <c r="AZ214" s="2">
        <v>1</v>
      </c>
      <c r="BA214" s="2">
        <v>1</v>
      </c>
      <c r="BB214" s="2">
        <v>1</v>
      </c>
      <c r="BC214" s="2">
        <v>1</v>
      </c>
      <c r="BD214" s="2" t="s">
        <v>3</v>
      </c>
      <c r="BE214" s="2" t="s">
        <v>3</v>
      </c>
      <c r="BF214" s="2" t="s">
        <v>3</v>
      </c>
      <c r="BG214" s="2" t="s">
        <v>3</v>
      </c>
      <c r="BH214" s="2">
        <v>0</v>
      </c>
      <c r="BI214" s="2">
        <v>1</v>
      </c>
      <c r="BJ214" s="2" t="s">
        <v>277</v>
      </c>
      <c r="BK214" s="2"/>
      <c r="BL214" s="2"/>
      <c r="BM214" s="2">
        <v>6001</v>
      </c>
      <c r="BN214" s="2">
        <v>0</v>
      </c>
      <c r="BO214" s="2" t="s">
        <v>3</v>
      </c>
      <c r="BP214" s="2">
        <v>0</v>
      </c>
      <c r="BQ214" s="2">
        <v>1</v>
      </c>
      <c r="BR214" s="2">
        <v>0</v>
      </c>
      <c r="BS214" s="2">
        <v>1</v>
      </c>
      <c r="BT214" s="2">
        <v>1</v>
      </c>
      <c r="BU214" s="2">
        <v>1</v>
      </c>
      <c r="BV214" s="2">
        <v>1</v>
      </c>
      <c r="BW214" s="2">
        <v>1</v>
      </c>
      <c r="BX214" s="2">
        <v>1</v>
      </c>
      <c r="BY214" s="2" t="s">
        <v>3</v>
      </c>
      <c r="BZ214" s="2">
        <v>105</v>
      </c>
      <c r="CA214" s="2">
        <v>65</v>
      </c>
      <c r="CB214" s="2"/>
      <c r="CC214" s="2"/>
      <c r="CD214" s="2"/>
      <c r="CE214" s="2"/>
      <c r="CF214" s="2">
        <v>0</v>
      </c>
      <c r="CG214" s="2">
        <v>0</v>
      </c>
      <c r="CH214" s="2"/>
      <c r="CI214" s="2"/>
      <c r="CJ214" s="2"/>
      <c r="CK214" s="2"/>
      <c r="CL214" s="2"/>
      <c r="CM214" s="2">
        <v>0</v>
      </c>
      <c r="CN214" s="2" t="s">
        <v>3</v>
      </c>
      <c r="CO214" s="2">
        <v>0</v>
      </c>
      <c r="CP214" s="2">
        <f>IF('1.Смета.и.Акт'!F197=AC214+AD214+AF214,P214+Q214+S214,I214*AB214)</f>
        <v>2075</v>
      </c>
      <c r="CQ214" s="2">
        <f t="shared" si="172"/>
        <v>62182.92</v>
      </c>
      <c r="CR214" s="2">
        <f t="shared" si="173"/>
        <v>1878.82</v>
      </c>
      <c r="CS214" s="2">
        <f t="shared" si="174"/>
        <v>252.49</v>
      </c>
      <c r="CT214" s="2">
        <f t="shared" si="175"/>
        <v>5145.04</v>
      </c>
      <c r="CU214" s="2">
        <f t="shared" si="176"/>
        <v>0</v>
      </c>
      <c r="CV214" s="2">
        <f t="shared" si="177"/>
        <v>598.26</v>
      </c>
      <c r="CW214" s="2">
        <f t="shared" si="178"/>
        <v>18.62</v>
      </c>
      <c r="CX214" s="2">
        <f t="shared" si="179"/>
        <v>0</v>
      </c>
      <c r="CY214" s="2">
        <f t="shared" si="180"/>
        <v>136.08</v>
      </c>
      <c r="CZ214" s="2">
        <f t="shared" si="181"/>
        <v>79.38</v>
      </c>
      <c r="DA214" s="2"/>
      <c r="DB214" s="2"/>
      <c r="DC214" s="2" t="s">
        <v>3</v>
      </c>
      <c r="DD214" s="2" t="s">
        <v>3</v>
      </c>
      <c r="DE214" s="2" t="s">
        <v>3</v>
      </c>
      <c r="DF214" s="2" t="s">
        <v>3</v>
      </c>
      <c r="DG214" s="2" t="s">
        <v>3</v>
      </c>
      <c r="DH214" s="2" t="s">
        <v>3</v>
      </c>
      <c r="DI214" s="2" t="s">
        <v>3</v>
      </c>
      <c r="DJ214" s="2" t="s">
        <v>3</v>
      </c>
      <c r="DK214" s="2" t="s">
        <v>3</v>
      </c>
      <c r="DL214" s="2" t="s">
        <v>3</v>
      </c>
      <c r="DM214" s="2" t="s">
        <v>3</v>
      </c>
      <c r="DN214" s="2">
        <v>0</v>
      </c>
      <c r="DO214" s="2">
        <v>0</v>
      </c>
      <c r="DP214" s="2">
        <v>1</v>
      </c>
      <c r="DQ214" s="2">
        <v>1</v>
      </c>
      <c r="DR214" s="2"/>
      <c r="DS214" s="2"/>
      <c r="DT214" s="2"/>
      <c r="DU214" s="2">
        <v>1013</v>
      </c>
      <c r="DV214" s="2" t="s">
        <v>276</v>
      </c>
      <c r="DW214" s="2" t="str">
        <f>'1.Смета.и.Акт'!D197</f>
        <v>100 м3 бетона, бутобетона и железобетона в деле</v>
      </c>
      <c r="DX214" s="2">
        <v>1</v>
      </c>
      <c r="DY214" s="2"/>
      <c r="DZ214" s="2"/>
      <c r="EA214" s="2"/>
      <c r="EB214" s="2"/>
      <c r="EC214" s="2"/>
      <c r="ED214" s="2"/>
      <c r="EE214" s="2">
        <v>27364852</v>
      </c>
      <c r="EF214" s="2">
        <v>1</v>
      </c>
      <c r="EG214" s="2" t="s">
        <v>21</v>
      </c>
      <c r="EH214" s="2">
        <v>0</v>
      </c>
      <c r="EI214" s="2" t="s">
        <v>3</v>
      </c>
      <c r="EJ214" s="2">
        <v>1</v>
      </c>
      <c r="EK214" s="2">
        <v>6001</v>
      </c>
      <c r="EL214" s="2" t="s">
        <v>278</v>
      </c>
      <c r="EM214" s="2" t="s">
        <v>279</v>
      </c>
      <c r="EN214" s="2"/>
      <c r="EO214" s="2" t="s">
        <v>3</v>
      </c>
      <c r="EP214" s="2"/>
      <c r="EQ214" s="2">
        <v>131072</v>
      </c>
      <c r="ER214" s="2">
        <v>69206.78</v>
      </c>
      <c r="ES214" s="2">
        <v>62182.92</v>
      </c>
      <c r="ET214" s="2">
        <v>1878.82</v>
      </c>
      <c r="EU214" s="2">
        <v>252.49</v>
      </c>
      <c r="EV214" s="2">
        <v>5145.04</v>
      </c>
      <c r="EW214" s="2">
        <v>598.26</v>
      </c>
      <c r="EX214" s="2">
        <v>18.62</v>
      </c>
      <c r="EY214" s="2">
        <v>0</v>
      </c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>
        <v>0</v>
      </c>
      <c r="FR214" s="2">
        <f t="shared" si="182"/>
        <v>0</v>
      </c>
      <c r="FS214" s="2">
        <v>0</v>
      </c>
      <c r="FT214" s="2" t="s">
        <v>24</v>
      </c>
      <c r="FU214" s="2" t="s">
        <v>25</v>
      </c>
      <c r="FV214" s="2" t="s">
        <v>24</v>
      </c>
      <c r="FW214" s="2" t="s">
        <v>25</v>
      </c>
      <c r="FX214" s="2">
        <v>84</v>
      </c>
      <c r="FY214" s="2">
        <v>49</v>
      </c>
      <c r="FZ214" s="2"/>
      <c r="GA214" s="2" t="s">
        <v>3</v>
      </c>
      <c r="GB214" s="2"/>
      <c r="GC214" s="2"/>
      <c r="GD214" s="2">
        <v>0</v>
      </c>
      <c r="GE214" s="2"/>
      <c r="GF214" s="2">
        <v>2078462709</v>
      </c>
      <c r="GG214" s="2">
        <v>2</v>
      </c>
      <c r="GH214" s="2">
        <v>1</v>
      </c>
      <c r="GI214" s="2">
        <v>-2</v>
      </c>
      <c r="GJ214" s="2">
        <v>0</v>
      </c>
      <c r="GK214" s="2">
        <f>ROUND(R214*(R12)/100,0)</f>
        <v>0</v>
      </c>
      <c r="GL214" s="2">
        <f t="shared" si="183"/>
        <v>0</v>
      </c>
      <c r="GM214" s="2">
        <f t="shared" si="184"/>
        <v>2290</v>
      </c>
      <c r="GN214" s="2">
        <f t="shared" si="185"/>
        <v>2290</v>
      </c>
      <c r="GO214" s="2">
        <f t="shared" si="186"/>
        <v>0</v>
      </c>
      <c r="GP214" s="2">
        <f t="shared" si="187"/>
        <v>0</v>
      </c>
      <c r="GQ214" s="2"/>
      <c r="GR214" s="2">
        <v>0</v>
      </c>
      <c r="GS214" s="2"/>
      <c r="GT214" s="2">
        <v>0</v>
      </c>
      <c r="GU214" s="2">
        <v>1</v>
      </c>
      <c r="GV214" s="2">
        <v>0</v>
      </c>
      <c r="GW214" s="2">
        <v>0</v>
      </c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05" ht="12.75">
      <c r="A215">
        <v>17</v>
      </c>
      <c r="B215">
        <v>1</v>
      </c>
      <c r="C215">
        <f>ROW(SmtRes!A336)</f>
        <v>336</v>
      </c>
      <c r="D215">
        <f>ROW(EtalonRes!A314)</f>
        <v>314</v>
      </c>
      <c r="E215" t="s">
        <v>273</v>
      </c>
      <c r="F215" t="s">
        <v>274</v>
      </c>
      <c r="G215" t="s">
        <v>275</v>
      </c>
      <c r="H215" t="s">
        <v>276</v>
      </c>
      <c r="I215">
        <f>'1.Смета.и.Акт'!E197</f>
        <v>0.03</v>
      </c>
      <c r="J215">
        <v>0</v>
      </c>
      <c r="O215">
        <f t="shared" si="156"/>
        <v>13475</v>
      </c>
      <c r="P215">
        <f t="shared" si="157"/>
        <v>12107</v>
      </c>
      <c r="Q215">
        <f t="shared" si="158"/>
        <v>366</v>
      </c>
      <c r="R215">
        <f t="shared" si="159"/>
        <v>49</v>
      </c>
      <c r="S215">
        <f t="shared" si="160"/>
        <v>1002</v>
      </c>
      <c r="T215">
        <f t="shared" si="161"/>
        <v>0</v>
      </c>
      <c r="U215">
        <f t="shared" si="162"/>
        <v>17.947799999999997</v>
      </c>
      <c r="V215">
        <f t="shared" si="163"/>
        <v>0.5586</v>
      </c>
      <c r="W215">
        <f t="shared" si="164"/>
        <v>0</v>
      </c>
      <c r="X215">
        <f t="shared" si="165"/>
        <v>883</v>
      </c>
      <c r="Y215">
        <f t="shared" si="166"/>
        <v>515</v>
      </c>
      <c r="AA215">
        <v>31892591</v>
      </c>
      <c r="AB215">
        <f t="shared" si="188"/>
        <v>69206.78</v>
      </c>
      <c r="AC215">
        <f t="shared" si="167"/>
        <v>62182.92</v>
      </c>
      <c r="AD215">
        <f t="shared" si="189"/>
        <v>1878.82</v>
      </c>
      <c r="AE215">
        <f t="shared" si="190"/>
        <v>252.49</v>
      </c>
      <c r="AF215">
        <f t="shared" si="191"/>
        <v>5145.04</v>
      </c>
      <c r="AG215">
        <f t="shared" si="168"/>
        <v>0</v>
      </c>
      <c r="AH215">
        <f t="shared" si="169"/>
        <v>598.26</v>
      </c>
      <c r="AI215">
        <f t="shared" si="170"/>
        <v>18.62</v>
      </c>
      <c r="AJ215">
        <f t="shared" si="171"/>
        <v>0</v>
      </c>
      <c r="AK215">
        <v>69206.78</v>
      </c>
      <c r="AL215">
        <v>62182.92</v>
      </c>
      <c r="AM215">
        <v>1878.82</v>
      </c>
      <c r="AN215">
        <v>252.49</v>
      </c>
      <c r="AO215">
        <v>5145.04</v>
      </c>
      <c r="AP215">
        <v>0</v>
      </c>
      <c r="AQ215">
        <v>598.26</v>
      </c>
      <c r="AR215">
        <v>18.62</v>
      </c>
      <c r="AS215">
        <v>0</v>
      </c>
      <c r="AT215">
        <v>84</v>
      </c>
      <c r="AU215">
        <v>49</v>
      </c>
      <c r="AV215">
        <v>1</v>
      </c>
      <c r="AW215">
        <v>1</v>
      </c>
      <c r="AZ215">
        <v>6.49</v>
      </c>
      <c r="BA215">
        <v>6.49</v>
      </c>
      <c r="BB215">
        <v>6.49</v>
      </c>
      <c r="BC215">
        <v>6.49</v>
      </c>
      <c r="BH215">
        <v>0</v>
      </c>
      <c r="BI215">
        <v>1</v>
      </c>
      <c r="BJ215" t="s">
        <v>277</v>
      </c>
      <c r="BM215">
        <v>6001</v>
      </c>
      <c r="BN215">
        <v>0</v>
      </c>
      <c r="BP215">
        <v>0</v>
      </c>
      <c r="BQ215">
        <v>1</v>
      </c>
      <c r="BR215">
        <v>0</v>
      </c>
      <c r="BS215">
        <v>6.49</v>
      </c>
      <c r="BT215">
        <v>1</v>
      </c>
      <c r="BU215">
        <v>1</v>
      </c>
      <c r="BV215">
        <v>1</v>
      </c>
      <c r="BW215">
        <v>1</v>
      </c>
      <c r="BX215">
        <v>1</v>
      </c>
      <c r="BZ215">
        <v>105</v>
      </c>
      <c r="CA215">
        <v>65</v>
      </c>
      <c r="CF215">
        <v>0</v>
      </c>
      <c r="CG215">
        <v>0</v>
      </c>
      <c r="CM215">
        <v>0</v>
      </c>
      <c r="CO215">
        <v>0</v>
      </c>
      <c r="CP215">
        <f t="shared" si="192"/>
        <v>13475</v>
      </c>
      <c r="CQ215">
        <f t="shared" si="172"/>
        <v>403567.1508</v>
      </c>
      <c r="CR215">
        <f t="shared" si="173"/>
        <v>12193.5418</v>
      </c>
      <c r="CS215">
        <f t="shared" si="174"/>
        <v>1638.6601</v>
      </c>
      <c r="CT215">
        <f t="shared" si="175"/>
        <v>33391.3096</v>
      </c>
      <c r="CU215">
        <f t="shared" si="176"/>
        <v>0</v>
      </c>
      <c r="CV215">
        <f t="shared" si="177"/>
        <v>598.26</v>
      </c>
      <c r="CW215">
        <f t="shared" si="178"/>
        <v>18.62</v>
      </c>
      <c r="CX215">
        <f t="shared" si="179"/>
        <v>0</v>
      </c>
      <c r="CY215">
        <f t="shared" si="180"/>
        <v>882.84</v>
      </c>
      <c r="CZ215">
        <f t="shared" si="181"/>
        <v>514.99</v>
      </c>
      <c r="DN215">
        <v>0</v>
      </c>
      <c r="DO215">
        <v>0</v>
      </c>
      <c r="DP215">
        <v>1</v>
      </c>
      <c r="DQ215">
        <v>1</v>
      </c>
      <c r="DU215">
        <v>1013</v>
      </c>
      <c r="DV215" t="s">
        <v>276</v>
      </c>
      <c r="DW215" t="s">
        <v>276</v>
      </c>
      <c r="DX215">
        <v>1</v>
      </c>
      <c r="EE215">
        <v>27364852</v>
      </c>
      <c r="EF215">
        <v>1</v>
      </c>
      <c r="EG215" t="s">
        <v>21</v>
      </c>
      <c r="EH215">
        <v>0</v>
      </c>
      <c r="EJ215">
        <v>1</v>
      </c>
      <c r="EK215">
        <v>6001</v>
      </c>
      <c r="EL215" t="s">
        <v>278</v>
      </c>
      <c r="EM215" t="s">
        <v>279</v>
      </c>
      <c r="EQ215">
        <v>131072</v>
      </c>
      <c r="ER215">
        <v>69206.78</v>
      </c>
      <c r="ES215">
        <v>62182.92</v>
      </c>
      <c r="ET215">
        <v>1878.82</v>
      </c>
      <c r="EU215">
        <v>252.49</v>
      </c>
      <c r="EV215">
        <v>5145.04</v>
      </c>
      <c r="EW215">
        <v>598.26</v>
      </c>
      <c r="EX215">
        <v>18.62</v>
      </c>
      <c r="EY215">
        <v>0</v>
      </c>
      <c r="FQ215">
        <v>0</v>
      </c>
      <c r="FR215">
        <f t="shared" si="182"/>
        <v>0</v>
      </c>
      <c r="FS215">
        <v>0</v>
      </c>
      <c r="FT215" t="s">
        <v>24</v>
      </c>
      <c r="FU215" t="s">
        <v>25</v>
      </c>
      <c r="FV215" t="s">
        <v>24</v>
      </c>
      <c r="FW215" t="s">
        <v>25</v>
      </c>
      <c r="FX215">
        <v>84</v>
      </c>
      <c r="FY215">
        <v>49</v>
      </c>
      <c r="GD215">
        <v>0</v>
      </c>
      <c r="GF215">
        <v>2078462709</v>
      </c>
      <c r="GG215">
        <v>1</v>
      </c>
      <c r="GH215">
        <v>1</v>
      </c>
      <c r="GI215">
        <v>4</v>
      </c>
      <c r="GJ215">
        <v>0</v>
      </c>
      <c r="GK215">
        <f>ROUND(R215*(S12)/100,0)</f>
        <v>0</v>
      </c>
      <c r="GL215">
        <f t="shared" si="183"/>
        <v>0</v>
      </c>
      <c r="GM215">
        <f t="shared" si="184"/>
        <v>14873</v>
      </c>
      <c r="GN215">
        <f t="shared" si="185"/>
        <v>14873</v>
      </c>
      <c r="GO215">
        <f t="shared" si="186"/>
        <v>0</v>
      </c>
      <c r="GP215">
        <f t="shared" si="187"/>
        <v>0</v>
      </c>
      <c r="GR215">
        <v>0</v>
      </c>
      <c r="GT215">
        <v>0</v>
      </c>
      <c r="GU215">
        <v>1</v>
      </c>
      <c r="GV215">
        <v>0</v>
      </c>
      <c r="GW215">
        <v>0</v>
      </c>
    </row>
    <row r="216" spans="1:255" ht="12.75">
      <c r="A216" s="2">
        <v>18</v>
      </c>
      <c r="B216" s="2">
        <v>1</v>
      </c>
      <c r="C216" s="2">
        <v>316</v>
      </c>
      <c r="D216" s="2"/>
      <c r="E216" s="2" t="s">
        <v>280</v>
      </c>
      <c r="F216" s="2" t="s">
        <v>281</v>
      </c>
      <c r="G216" s="2" t="str">
        <f>'1.Смета.и.Акт'!C200</f>
        <v>Бетон тяжелый, крупность заполнителя более 40 мм, класс В7,5 (М 100)</v>
      </c>
      <c r="H216" s="2" t="s">
        <v>68</v>
      </c>
      <c r="I216" s="2">
        <f>I214*J216</f>
        <v>-3.06</v>
      </c>
      <c r="J216" s="2">
        <v>-102</v>
      </c>
      <c r="K216" s="2"/>
      <c r="L216" s="2"/>
      <c r="M216" s="2"/>
      <c r="N216" s="2"/>
      <c r="O216" s="2">
        <f t="shared" si="156"/>
        <v>-1729</v>
      </c>
      <c r="P216" s="2">
        <f t="shared" si="157"/>
        <v>-1729</v>
      </c>
      <c r="Q216" s="2">
        <f t="shared" si="158"/>
        <v>0</v>
      </c>
      <c r="R216" s="2">
        <f t="shared" si="159"/>
        <v>0</v>
      </c>
      <c r="S216" s="2">
        <f t="shared" si="160"/>
        <v>0</v>
      </c>
      <c r="T216" s="2">
        <f t="shared" si="161"/>
        <v>0</v>
      </c>
      <c r="U216" s="2">
        <f t="shared" si="162"/>
        <v>0</v>
      </c>
      <c r="V216" s="2">
        <f t="shared" si="163"/>
        <v>0</v>
      </c>
      <c r="W216" s="2">
        <f t="shared" si="164"/>
        <v>0</v>
      </c>
      <c r="X216" s="2">
        <f t="shared" si="165"/>
        <v>0</v>
      </c>
      <c r="Y216" s="2">
        <f t="shared" si="166"/>
        <v>0</v>
      </c>
      <c r="Z216" s="2"/>
      <c r="AA216" s="2">
        <v>31892590</v>
      </c>
      <c r="AB216" s="2">
        <f t="shared" si="188"/>
        <v>565</v>
      </c>
      <c r="AC216" s="2">
        <f>'1.Смета.и.Акт'!F200</f>
        <v>565</v>
      </c>
      <c r="AD216" s="2">
        <f t="shared" si="189"/>
        <v>0</v>
      </c>
      <c r="AE216" s="2">
        <f t="shared" si="190"/>
        <v>0</v>
      </c>
      <c r="AF216" s="2">
        <f t="shared" si="191"/>
        <v>0</v>
      </c>
      <c r="AG216" s="2">
        <f t="shared" si="168"/>
        <v>0</v>
      </c>
      <c r="AH216" s="2">
        <f t="shared" si="169"/>
        <v>0</v>
      </c>
      <c r="AI216" s="2">
        <f t="shared" si="170"/>
        <v>0</v>
      </c>
      <c r="AJ216" s="2">
        <f t="shared" si="171"/>
        <v>0</v>
      </c>
      <c r="AK216" s="2">
        <v>565</v>
      </c>
      <c r="AL216" s="2">
        <v>565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1</v>
      </c>
      <c r="AW216" s="2">
        <v>1</v>
      </c>
      <c r="AX216" s="2"/>
      <c r="AY216" s="2"/>
      <c r="AZ216" s="2">
        <v>1</v>
      </c>
      <c r="BA216" s="2">
        <v>1</v>
      </c>
      <c r="BB216" s="2">
        <v>1</v>
      </c>
      <c r="BC216" s="2">
        <v>1</v>
      </c>
      <c r="BD216" s="2" t="s">
        <v>3</v>
      </c>
      <c r="BE216" s="2" t="s">
        <v>3</v>
      </c>
      <c r="BF216" s="2" t="s">
        <v>3</v>
      </c>
      <c r="BG216" s="2" t="s">
        <v>3</v>
      </c>
      <c r="BH216" s="2">
        <v>3</v>
      </c>
      <c r="BI216" s="2">
        <v>1</v>
      </c>
      <c r="BJ216" s="2" t="str">
        <f>'1.Смета.и.Акт'!B200</f>
        <v>401-0023 ТССЦ-57 (ред.2014)</v>
      </c>
      <c r="BK216" s="2"/>
      <c r="BL216" s="2"/>
      <c r="BM216" s="2">
        <v>500001</v>
      </c>
      <c r="BN216" s="2">
        <v>0</v>
      </c>
      <c r="BO216" s="2" t="s">
        <v>3</v>
      </c>
      <c r="BP216" s="2">
        <v>0</v>
      </c>
      <c r="BQ216" s="2">
        <v>20</v>
      </c>
      <c r="BR216" s="2">
        <v>1</v>
      </c>
      <c r="BS216" s="2">
        <v>1</v>
      </c>
      <c r="BT216" s="2">
        <v>1</v>
      </c>
      <c r="BU216" s="2">
        <v>1</v>
      </c>
      <c r="BV216" s="2">
        <v>1</v>
      </c>
      <c r="BW216" s="2">
        <v>1</v>
      </c>
      <c r="BX216" s="2">
        <v>1</v>
      </c>
      <c r="BY216" s="2" t="s">
        <v>3</v>
      </c>
      <c r="BZ216" s="2">
        <v>0</v>
      </c>
      <c r="CA216" s="2">
        <v>0</v>
      </c>
      <c r="CB216" s="2"/>
      <c r="CC216" s="2"/>
      <c r="CD216" s="2"/>
      <c r="CE216" s="2"/>
      <c r="CF216" s="2">
        <v>0</v>
      </c>
      <c r="CG216" s="2">
        <v>0</v>
      </c>
      <c r="CH216" s="2"/>
      <c r="CI216" s="2"/>
      <c r="CJ216" s="2"/>
      <c r="CK216" s="2"/>
      <c r="CL216" s="2"/>
      <c r="CM216" s="2">
        <v>0</v>
      </c>
      <c r="CN216" s="2" t="s">
        <v>3</v>
      </c>
      <c r="CO216" s="2">
        <v>0</v>
      </c>
      <c r="CP216" s="2">
        <f>IF('1.Смета.и.Акт'!F200=AC216+AD216+AF216,P216+Q216+S216,I216*AB216)</f>
        <v>-1729</v>
      </c>
      <c r="CQ216" s="2">
        <f t="shared" si="172"/>
        <v>565</v>
      </c>
      <c r="CR216" s="2">
        <f t="shared" si="173"/>
        <v>0</v>
      </c>
      <c r="CS216" s="2">
        <f t="shared" si="174"/>
        <v>0</v>
      </c>
      <c r="CT216" s="2">
        <f t="shared" si="175"/>
        <v>0</v>
      </c>
      <c r="CU216" s="2">
        <f t="shared" si="176"/>
        <v>0</v>
      </c>
      <c r="CV216" s="2">
        <f t="shared" si="177"/>
        <v>0</v>
      </c>
      <c r="CW216" s="2">
        <f t="shared" si="178"/>
        <v>0</v>
      </c>
      <c r="CX216" s="2">
        <f t="shared" si="179"/>
        <v>0</v>
      </c>
      <c r="CY216" s="2">
        <f t="shared" si="180"/>
        <v>0</v>
      </c>
      <c r="CZ216" s="2">
        <f t="shared" si="181"/>
        <v>0</v>
      </c>
      <c r="DA216" s="2"/>
      <c r="DB216" s="2"/>
      <c r="DC216" s="2" t="s">
        <v>3</v>
      </c>
      <c r="DD216" s="2" t="s">
        <v>3</v>
      </c>
      <c r="DE216" s="2" t="s">
        <v>3</v>
      </c>
      <c r="DF216" s="2" t="s">
        <v>3</v>
      </c>
      <c r="DG216" s="2" t="s">
        <v>3</v>
      </c>
      <c r="DH216" s="2" t="s">
        <v>3</v>
      </c>
      <c r="DI216" s="2" t="s">
        <v>3</v>
      </c>
      <c r="DJ216" s="2" t="s">
        <v>3</v>
      </c>
      <c r="DK216" s="2" t="s">
        <v>3</v>
      </c>
      <c r="DL216" s="2" t="s">
        <v>3</v>
      </c>
      <c r="DM216" s="2" t="s">
        <v>3</v>
      </c>
      <c r="DN216" s="2">
        <v>0</v>
      </c>
      <c r="DO216" s="2">
        <v>0</v>
      </c>
      <c r="DP216" s="2">
        <v>1</v>
      </c>
      <c r="DQ216" s="2">
        <v>1</v>
      </c>
      <c r="DR216" s="2"/>
      <c r="DS216" s="2"/>
      <c r="DT216" s="2"/>
      <c r="DU216" s="2">
        <v>1007</v>
      </c>
      <c r="DV216" s="2" t="s">
        <v>68</v>
      </c>
      <c r="DW216" s="2" t="str">
        <f>'1.Смета.и.Акт'!D200</f>
        <v>м3</v>
      </c>
      <c r="DX216" s="2">
        <v>1</v>
      </c>
      <c r="DY216" s="2"/>
      <c r="DZ216" s="2"/>
      <c r="EA216" s="2"/>
      <c r="EB216" s="2"/>
      <c r="EC216" s="2"/>
      <c r="ED216" s="2"/>
      <c r="EE216" s="2">
        <v>27364798</v>
      </c>
      <c r="EF216" s="2">
        <v>20</v>
      </c>
      <c r="EG216" s="2" t="s">
        <v>57</v>
      </c>
      <c r="EH216" s="2">
        <v>0</v>
      </c>
      <c r="EI216" s="2" t="s">
        <v>3</v>
      </c>
      <c r="EJ216" s="2">
        <v>1</v>
      </c>
      <c r="EK216" s="2">
        <v>500001</v>
      </c>
      <c r="EL216" s="2" t="s">
        <v>58</v>
      </c>
      <c r="EM216" s="2" t="s">
        <v>59</v>
      </c>
      <c r="EN216" s="2"/>
      <c r="EO216" s="2" t="s">
        <v>3</v>
      </c>
      <c r="EP216" s="2"/>
      <c r="EQ216" s="2">
        <v>0</v>
      </c>
      <c r="ER216" s="2">
        <v>565</v>
      </c>
      <c r="ES216" s="2">
        <v>565</v>
      </c>
      <c r="ET216" s="2">
        <v>0</v>
      </c>
      <c r="EU216" s="2">
        <v>0</v>
      </c>
      <c r="EV216" s="2">
        <v>0</v>
      </c>
      <c r="EW216" s="2">
        <v>0</v>
      </c>
      <c r="EX216" s="2">
        <v>0</v>
      </c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>
        <v>0</v>
      </c>
      <c r="FR216" s="2">
        <f t="shared" si="182"/>
        <v>0</v>
      </c>
      <c r="FS216" s="2">
        <v>0</v>
      </c>
      <c r="FT216" s="2"/>
      <c r="FU216" s="2"/>
      <c r="FV216" s="2"/>
      <c r="FW216" s="2"/>
      <c r="FX216" s="2">
        <v>0</v>
      </c>
      <c r="FY216" s="2">
        <v>0</v>
      </c>
      <c r="FZ216" s="2"/>
      <c r="GA216" s="2" t="s">
        <v>3</v>
      </c>
      <c r="GB216" s="2"/>
      <c r="GC216" s="2"/>
      <c r="GD216" s="2">
        <v>0</v>
      </c>
      <c r="GE216" s="2"/>
      <c r="GF216" s="2">
        <v>1224014793</v>
      </c>
      <c r="GG216" s="2">
        <v>2</v>
      </c>
      <c r="GH216" s="2">
        <v>1</v>
      </c>
      <c r="GI216" s="2">
        <v>-2</v>
      </c>
      <c r="GJ216" s="2">
        <v>0</v>
      </c>
      <c r="GK216" s="2">
        <f>ROUND(R216*(R12)/100,0)</f>
        <v>0</v>
      </c>
      <c r="GL216" s="2">
        <f t="shared" si="183"/>
        <v>0</v>
      </c>
      <c r="GM216" s="2">
        <f t="shared" si="184"/>
        <v>-1729</v>
      </c>
      <c r="GN216" s="2">
        <f t="shared" si="185"/>
        <v>-1729</v>
      </c>
      <c r="GO216" s="2">
        <f t="shared" si="186"/>
        <v>0</v>
      </c>
      <c r="GP216" s="2">
        <f t="shared" si="187"/>
        <v>0</v>
      </c>
      <c r="GQ216" s="2" t="s">
        <v>604</v>
      </c>
      <c r="GR216" s="2">
        <v>0</v>
      </c>
      <c r="GS216" s="2">
        <v>-3.06</v>
      </c>
      <c r="GT216" s="2">
        <v>0</v>
      </c>
      <c r="GU216" s="2">
        <v>1</v>
      </c>
      <c r="GV216" s="2">
        <v>0</v>
      </c>
      <c r="GW216" s="2">
        <v>0</v>
      </c>
      <c r="GX216" s="2"/>
      <c r="GY216" s="2"/>
      <c r="GZ216" s="2"/>
      <c r="HA216" s="2"/>
      <c r="HB216" s="2" t="str">
        <f>LEFT(Source!F216,17)</f>
        <v>401-0023</v>
      </c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05" ht="12.75">
      <c r="A217">
        <v>18</v>
      </c>
      <c r="B217">
        <v>1</v>
      </c>
      <c r="C217">
        <v>333</v>
      </c>
      <c r="E217" t="s">
        <v>280</v>
      </c>
      <c r="F217" t="s">
        <v>281</v>
      </c>
      <c r="G217" t="s">
        <v>282</v>
      </c>
      <c r="H217" t="s">
        <v>68</v>
      </c>
      <c r="I217">
        <f>I215*J217</f>
        <v>-3.06</v>
      </c>
      <c r="J217">
        <v>-102</v>
      </c>
      <c r="O217">
        <f t="shared" si="156"/>
        <v>-11221</v>
      </c>
      <c r="P217">
        <f t="shared" si="157"/>
        <v>-11221</v>
      </c>
      <c r="Q217">
        <f t="shared" si="158"/>
        <v>0</v>
      </c>
      <c r="R217">
        <f t="shared" si="159"/>
        <v>0</v>
      </c>
      <c r="S217">
        <f t="shared" si="160"/>
        <v>0</v>
      </c>
      <c r="T217">
        <f t="shared" si="161"/>
        <v>0</v>
      </c>
      <c r="U217">
        <f t="shared" si="162"/>
        <v>0</v>
      </c>
      <c r="V217">
        <f t="shared" si="163"/>
        <v>0</v>
      </c>
      <c r="W217">
        <f t="shared" si="164"/>
        <v>0</v>
      </c>
      <c r="X217">
        <f t="shared" si="165"/>
        <v>0</v>
      </c>
      <c r="Y217">
        <f t="shared" si="166"/>
        <v>0</v>
      </c>
      <c r="AA217">
        <v>31892591</v>
      </c>
      <c r="AB217">
        <f t="shared" si="188"/>
        <v>565</v>
      </c>
      <c r="AC217">
        <f t="shared" si="167"/>
        <v>565</v>
      </c>
      <c r="AD217">
        <f t="shared" si="189"/>
        <v>0</v>
      </c>
      <c r="AE217">
        <f t="shared" si="190"/>
        <v>0</v>
      </c>
      <c r="AF217">
        <f t="shared" si="191"/>
        <v>0</v>
      </c>
      <c r="AG217">
        <f t="shared" si="168"/>
        <v>0</v>
      </c>
      <c r="AH217">
        <f t="shared" si="169"/>
        <v>0</v>
      </c>
      <c r="AI217">
        <f t="shared" si="170"/>
        <v>0</v>
      </c>
      <c r="AJ217">
        <f t="shared" si="171"/>
        <v>0</v>
      </c>
      <c r="AK217">
        <v>565</v>
      </c>
      <c r="AL217">
        <v>565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1</v>
      </c>
      <c r="AZ217">
        <v>6.49</v>
      </c>
      <c r="BA217">
        <v>1</v>
      </c>
      <c r="BB217">
        <v>1</v>
      </c>
      <c r="BC217">
        <v>6.49</v>
      </c>
      <c r="BH217">
        <v>3</v>
      </c>
      <c r="BI217">
        <v>1</v>
      </c>
      <c r="BJ217" t="s">
        <v>283</v>
      </c>
      <c r="BM217">
        <v>500001</v>
      </c>
      <c r="BN217">
        <v>0</v>
      </c>
      <c r="BP217">
        <v>0</v>
      </c>
      <c r="BQ217">
        <v>20</v>
      </c>
      <c r="BR217">
        <v>1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Z217">
        <v>0</v>
      </c>
      <c r="CA217">
        <v>0</v>
      </c>
      <c r="CF217">
        <v>0</v>
      </c>
      <c r="CG217">
        <v>0</v>
      </c>
      <c r="CM217">
        <v>0</v>
      </c>
      <c r="CO217">
        <v>0</v>
      </c>
      <c r="CP217">
        <f t="shared" si="192"/>
        <v>-11221</v>
      </c>
      <c r="CQ217">
        <f t="shared" si="172"/>
        <v>3666.85</v>
      </c>
      <c r="CR217">
        <f t="shared" si="173"/>
        <v>0</v>
      </c>
      <c r="CS217">
        <f t="shared" si="174"/>
        <v>0</v>
      </c>
      <c r="CT217">
        <f t="shared" si="175"/>
        <v>0</v>
      </c>
      <c r="CU217">
        <f t="shared" si="176"/>
        <v>0</v>
      </c>
      <c r="CV217">
        <f t="shared" si="177"/>
        <v>0</v>
      </c>
      <c r="CW217">
        <f t="shared" si="178"/>
        <v>0</v>
      </c>
      <c r="CX217">
        <f t="shared" si="179"/>
        <v>0</v>
      </c>
      <c r="CY217">
        <f t="shared" si="180"/>
        <v>0</v>
      </c>
      <c r="CZ217">
        <f t="shared" si="181"/>
        <v>0</v>
      </c>
      <c r="DN217">
        <v>0</v>
      </c>
      <c r="DO217">
        <v>0</v>
      </c>
      <c r="DP217">
        <v>1</v>
      </c>
      <c r="DQ217">
        <v>1</v>
      </c>
      <c r="DU217">
        <v>1007</v>
      </c>
      <c r="DV217" t="s">
        <v>68</v>
      </c>
      <c r="DW217" t="s">
        <v>68</v>
      </c>
      <c r="DX217">
        <v>1</v>
      </c>
      <c r="EE217">
        <v>27364798</v>
      </c>
      <c r="EF217">
        <v>20</v>
      </c>
      <c r="EG217" t="s">
        <v>57</v>
      </c>
      <c r="EH217">
        <v>0</v>
      </c>
      <c r="EJ217">
        <v>1</v>
      </c>
      <c r="EK217">
        <v>500001</v>
      </c>
      <c r="EL217" t="s">
        <v>58</v>
      </c>
      <c r="EM217" t="s">
        <v>59</v>
      </c>
      <c r="EQ217">
        <v>0</v>
      </c>
      <c r="ER217">
        <v>565</v>
      </c>
      <c r="ES217">
        <v>565</v>
      </c>
      <c r="ET217">
        <v>0</v>
      </c>
      <c r="EU217">
        <v>0</v>
      </c>
      <c r="EV217">
        <v>0</v>
      </c>
      <c r="EW217">
        <v>0</v>
      </c>
      <c r="EX217">
        <v>0</v>
      </c>
      <c r="FQ217">
        <v>0</v>
      </c>
      <c r="FR217">
        <f t="shared" si="182"/>
        <v>0</v>
      </c>
      <c r="FS217">
        <v>0</v>
      </c>
      <c r="FX217">
        <v>0</v>
      </c>
      <c r="FY217">
        <v>0</v>
      </c>
      <c r="GD217">
        <v>0</v>
      </c>
      <c r="GF217">
        <v>1224014793</v>
      </c>
      <c r="GG217">
        <v>1</v>
      </c>
      <c r="GH217">
        <v>1</v>
      </c>
      <c r="GI217">
        <v>4</v>
      </c>
      <c r="GJ217">
        <v>0</v>
      </c>
      <c r="GK217">
        <f>ROUND(R217*(S12)/100,0)</f>
        <v>0</v>
      </c>
      <c r="GL217">
        <f t="shared" si="183"/>
        <v>0</v>
      </c>
      <c r="GM217">
        <f t="shared" si="184"/>
        <v>-11221</v>
      </c>
      <c r="GN217">
        <f t="shared" si="185"/>
        <v>-11221</v>
      </c>
      <c r="GO217">
        <f t="shared" si="186"/>
        <v>0</v>
      </c>
      <c r="GP217">
        <f t="shared" si="187"/>
        <v>0</v>
      </c>
      <c r="GQ217" t="s">
        <v>604</v>
      </c>
      <c r="GR217">
        <v>0</v>
      </c>
      <c r="GS217">
        <v>-3.06</v>
      </c>
      <c r="GT217">
        <v>0</v>
      </c>
      <c r="GU217">
        <v>1</v>
      </c>
      <c r="GV217">
        <v>0</v>
      </c>
      <c r="GW217">
        <v>0</v>
      </c>
    </row>
    <row r="218" spans="1:255" ht="12.75">
      <c r="A218" s="2">
        <v>18</v>
      </c>
      <c r="B218" s="2">
        <v>1</v>
      </c>
      <c r="C218" s="2">
        <v>317</v>
      </c>
      <c r="D218" s="2"/>
      <c r="E218" s="2" t="s">
        <v>284</v>
      </c>
      <c r="F218" s="2" t="s">
        <v>285</v>
      </c>
      <c r="G218" s="2" t="str">
        <f>'1.Смета.и.Акт'!C201</f>
        <v>Бетон тяжелый, крупность заполнителя 20 мм, класс В15 (М200)</v>
      </c>
      <c r="H218" s="2" t="s">
        <v>68</v>
      </c>
      <c r="I218" s="2">
        <f>I214*J218</f>
        <v>3.06</v>
      </c>
      <c r="J218" s="2">
        <v>102</v>
      </c>
      <c r="K218" s="2"/>
      <c r="L218" s="2"/>
      <c r="M218" s="2"/>
      <c r="N218" s="2"/>
      <c r="O218" s="2">
        <f t="shared" si="156"/>
        <v>2168</v>
      </c>
      <c r="P218" s="2">
        <f t="shared" si="157"/>
        <v>2168</v>
      </c>
      <c r="Q218" s="2">
        <f t="shared" si="158"/>
        <v>0</v>
      </c>
      <c r="R218" s="2">
        <f t="shared" si="159"/>
        <v>0</v>
      </c>
      <c r="S218" s="2">
        <f t="shared" si="160"/>
        <v>0</v>
      </c>
      <c r="T218" s="2">
        <f t="shared" si="161"/>
        <v>0</v>
      </c>
      <c r="U218" s="2">
        <f t="shared" si="162"/>
        <v>0</v>
      </c>
      <c r="V218" s="2">
        <f t="shared" si="163"/>
        <v>0</v>
      </c>
      <c r="W218" s="2">
        <f t="shared" si="164"/>
        <v>212</v>
      </c>
      <c r="X218" s="2">
        <f t="shared" si="165"/>
        <v>0</v>
      </c>
      <c r="Y218" s="2">
        <f t="shared" si="166"/>
        <v>0</v>
      </c>
      <c r="Z218" s="2"/>
      <c r="AA218" s="2">
        <v>31892590</v>
      </c>
      <c r="AB218" s="2">
        <f t="shared" si="188"/>
        <v>708.65</v>
      </c>
      <c r="AC218" s="2">
        <f>'1.Смета.и.Акт'!F201</f>
        <v>708.65</v>
      </c>
      <c r="AD218" s="2">
        <f t="shared" si="189"/>
        <v>0</v>
      </c>
      <c r="AE218" s="2">
        <f t="shared" si="190"/>
        <v>0</v>
      </c>
      <c r="AF218" s="2">
        <f t="shared" si="191"/>
        <v>0</v>
      </c>
      <c r="AG218" s="2">
        <f t="shared" si="168"/>
        <v>0</v>
      </c>
      <c r="AH218" s="2">
        <f t="shared" si="169"/>
        <v>0</v>
      </c>
      <c r="AI218" s="2">
        <f t="shared" si="170"/>
        <v>0</v>
      </c>
      <c r="AJ218" s="2">
        <f t="shared" si="171"/>
        <v>69.29</v>
      </c>
      <c r="AK218" s="2">
        <v>708.65</v>
      </c>
      <c r="AL218" s="2">
        <v>708.65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69.29</v>
      </c>
      <c r="AT218" s="2">
        <v>0</v>
      </c>
      <c r="AU218" s="2">
        <v>0</v>
      </c>
      <c r="AV218" s="2">
        <v>1</v>
      </c>
      <c r="AW218" s="2">
        <v>1</v>
      </c>
      <c r="AX218" s="2"/>
      <c r="AY218" s="2"/>
      <c r="AZ218" s="2">
        <v>1</v>
      </c>
      <c r="BA218" s="2">
        <v>1</v>
      </c>
      <c r="BB218" s="2">
        <v>1</v>
      </c>
      <c r="BC218" s="2">
        <v>1</v>
      </c>
      <c r="BD218" s="2" t="s">
        <v>3</v>
      </c>
      <c r="BE218" s="2" t="s">
        <v>3</v>
      </c>
      <c r="BF218" s="2" t="s">
        <v>3</v>
      </c>
      <c r="BG218" s="2" t="s">
        <v>3</v>
      </c>
      <c r="BH218" s="2">
        <v>3</v>
      </c>
      <c r="BI218" s="2">
        <v>1</v>
      </c>
      <c r="BJ218" s="2" t="str">
        <f>'1.Смета.и.Акт'!B201</f>
        <v>401-0066 ТССЦ-57 (ред.2014)</v>
      </c>
      <c r="BK218" s="2"/>
      <c r="BL218" s="2"/>
      <c r="BM218" s="2">
        <v>500001</v>
      </c>
      <c r="BN218" s="2">
        <v>0</v>
      </c>
      <c r="BO218" s="2" t="s">
        <v>3</v>
      </c>
      <c r="BP218" s="2">
        <v>0</v>
      </c>
      <c r="BQ218" s="2">
        <v>20</v>
      </c>
      <c r="BR218" s="2">
        <v>0</v>
      </c>
      <c r="BS218" s="2">
        <v>1</v>
      </c>
      <c r="BT218" s="2">
        <v>1</v>
      </c>
      <c r="BU218" s="2">
        <v>1</v>
      </c>
      <c r="BV218" s="2">
        <v>1</v>
      </c>
      <c r="BW218" s="2">
        <v>1</v>
      </c>
      <c r="BX218" s="2">
        <v>1</v>
      </c>
      <c r="BY218" s="2" t="s">
        <v>3</v>
      </c>
      <c r="BZ218" s="2">
        <v>0</v>
      </c>
      <c r="CA218" s="2">
        <v>0</v>
      </c>
      <c r="CB218" s="2"/>
      <c r="CC218" s="2"/>
      <c r="CD218" s="2"/>
      <c r="CE218" s="2"/>
      <c r="CF218" s="2">
        <v>0</v>
      </c>
      <c r="CG218" s="2">
        <v>0</v>
      </c>
      <c r="CH218" s="2"/>
      <c r="CI218" s="2"/>
      <c r="CJ218" s="2"/>
      <c r="CK218" s="2"/>
      <c r="CL218" s="2"/>
      <c r="CM218" s="2">
        <v>0</v>
      </c>
      <c r="CN218" s="2" t="s">
        <v>3</v>
      </c>
      <c r="CO218" s="2">
        <v>0</v>
      </c>
      <c r="CP218" s="2">
        <f>IF('1.Смета.и.Акт'!F201=AC218+AD218+AF218,P218+Q218+S218,I218*AB218)</f>
        <v>2168</v>
      </c>
      <c r="CQ218" s="2">
        <f t="shared" si="172"/>
        <v>708.65</v>
      </c>
      <c r="CR218" s="2">
        <f t="shared" si="173"/>
        <v>0</v>
      </c>
      <c r="CS218" s="2">
        <f t="shared" si="174"/>
        <v>0</v>
      </c>
      <c r="CT218" s="2">
        <f t="shared" si="175"/>
        <v>0</v>
      </c>
      <c r="CU218" s="2">
        <f t="shared" si="176"/>
        <v>0</v>
      </c>
      <c r="CV218" s="2">
        <f t="shared" si="177"/>
        <v>0</v>
      </c>
      <c r="CW218" s="2">
        <f t="shared" si="178"/>
        <v>0</v>
      </c>
      <c r="CX218" s="2">
        <f t="shared" si="179"/>
        <v>69.29</v>
      </c>
      <c r="CY218" s="2">
        <f t="shared" si="180"/>
        <v>0</v>
      </c>
      <c r="CZ218" s="2">
        <f t="shared" si="181"/>
        <v>0</v>
      </c>
      <c r="DA218" s="2"/>
      <c r="DB218" s="2"/>
      <c r="DC218" s="2" t="s">
        <v>3</v>
      </c>
      <c r="DD218" s="2" t="s">
        <v>3</v>
      </c>
      <c r="DE218" s="2" t="s">
        <v>3</v>
      </c>
      <c r="DF218" s="2" t="s">
        <v>3</v>
      </c>
      <c r="DG218" s="2" t="s">
        <v>3</v>
      </c>
      <c r="DH218" s="2" t="s">
        <v>3</v>
      </c>
      <c r="DI218" s="2" t="s">
        <v>3</v>
      </c>
      <c r="DJ218" s="2" t="s">
        <v>3</v>
      </c>
      <c r="DK218" s="2" t="s">
        <v>3</v>
      </c>
      <c r="DL218" s="2" t="s">
        <v>3</v>
      </c>
      <c r="DM218" s="2" t="s">
        <v>3</v>
      </c>
      <c r="DN218" s="2">
        <v>0</v>
      </c>
      <c r="DO218" s="2">
        <v>0</v>
      </c>
      <c r="DP218" s="2">
        <v>1</v>
      </c>
      <c r="DQ218" s="2">
        <v>1</v>
      </c>
      <c r="DR218" s="2"/>
      <c r="DS218" s="2"/>
      <c r="DT218" s="2"/>
      <c r="DU218" s="2">
        <v>1007</v>
      </c>
      <c r="DV218" s="2" t="s">
        <v>68</v>
      </c>
      <c r="DW218" s="2" t="str">
        <f>'1.Смета.и.Акт'!D201</f>
        <v>м3</v>
      </c>
      <c r="DX218" s="2">
        <v>1</v>
      </c>
      <c r="DY218" s="2"/>
      <c r="DZ218" s="2"/>
      <c r="EA218" s="2"/>
      <c r="EB218" s="2"/>
      <c r="EC218" s="2"/>
      <c r="ED218" s="2"/>
      <c r="EE218" s="2">
        <v>27364798</v>
      </c>
      <c r="EF218" s="2">
        <v>20</v>
      </c>
      <c r="EG218" s="2" t="s">
        <v>57</v>
      </c>
      <c r="EH218" s="2">
        <v>0</v>
      </c>
      <c r="EI218" s="2" t="s">
        <v>3</v>
      </c>
      <c r="EJ218" s="2">
        <v>1</v>
      </c>
      <c r="EK218" s="2">
        <v>500001</v>
      </c>
      <c r="EL218" s="2" t="s">
        <v>58</v>
      </c>
      <c r="EM218" s="2" t="s">
        <v>59</v>
      </c>
      <c r="EN218" s="2"/>
      <c r="EO218" s="2" t="s">
        <v>3</v>
      </c>
      <c r="EP218" s="2"/>
      <c r="EQ218" s="2">
        <v>0</v>
      </c>
      <c r="ER218" s="2">
        <v>708.65</v>
      </c>
      <c r="ES218" s="2">
        <v>708.65</v>
      </c>
      <c r="ET218" s="2">
        <v>0</v>
      </c>
      <c r="EU218" s="2">
        <v>0</v>
      </c>
      <c r="EV218" s="2">
        <v>0</v>
      </c>
      <c r="EW218" s="2">
        <v>0</v>
      </c>
      <c r="EX218" s="2">
        <v>0</v>
      </c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>
        <v>0</v>
      </c>
      <c r="FR218" s="2">
        <f t="shared" si="182"/>
        <v>0</v>
      </c>
      <c r="FS218" s="2">
        <v>0</v>
      </c>
      <c r="FT218" s="2"/>
      <c r="FU218" s="2"/>
      <c r="FV218" s="2"/>
      <c r="FW218" s="2"/>
      <c r="FX218" s="2">
        <v>0</v>
      </c>
      <c r="FY218" s="2">
        <v>0</v>
      </c>
      <c r="FZ218" s="2"/>
      <c r="GA218" s="2" t="s">
        <v>3</v>
      </c>
      <c r="GB218" s="2"/>
      <c r="GC218" s="2"/>
      <c r="GD218" s="2">
        <v>0</v>
      </c>
      <c r="GE218" s="2"/>
      <c r="GF218" s="2">
        <v>-874387705</v>
      </c>
      <c r="GG218" s="2">
        <v>2</v>
      </c>
      <c r="GH218" s="2">
        <v>1</v>
      </c>
      <c r="GI218" s="2">
        <v>-2</v>
      </c>
      <c r="GJ218" s="2">
        <v>0</v>
      </c>
      <c r="GK218" s="2">
        <f>ROUND(R218*(R12)/100,0)</f>
        <v>0</v>
      </c>
      <c r="GL218" s="2">
        <f t="shared" si="183"/>
        <v>0</v>
      </c>
      <c r="GM218" s="2">
        <f t="shared" si="184"/>
        <v>2168</v>
      </c>
      <c r="GN218" s="2">
        <f t="shared" si="185"/>
        <v>2168</v>
      </c>
      <c r="GO218" s="2">
        <f t="shared" si="186"/>
        <v>0</v>
      </c>
      <c r="GP218" s="2">
        <f t="shared" si="187"/>
        <v>0</v>
      </c>
      <c r="GQ218" s="2" t="s">
        <v>605</v>
      </c>
      <c r="GR218" s="2">
        <v>0</v>
      </c>
      <c r="GS218" s="2">
        <v>3.06</v>
      </c>
      <c r="GT218" s="2">
        <v>0</v>
      </c>
      <c r="GU218" s="2">
        <v>1</v>
      </c>
      <c r="GV218" s="2">
        <v>0</v>
      </c>
      <c r="GW218" s="2">
        <v>0</v>
      </c>
      <c r="GX218" s="2"/>
      <c r="GY218" s="2"/>
      <c r="GZ218" s="2"/>
      <c r="HA218" s="2"/>
      <c r="HB218" s="2" t="str">
        <f>LEFT(Source!F218,17)</f>
        <v>401-0066</v>
      </c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05" ht="12.75">
      <c r="A219">
        <v>18</v>
      </c>
      <c r="B219">
        <v>1</v>
      </c>
      <c r="C219">
        <v>334</v>
      </c>
      <c r="E219" t="s">
        <v>284</v>
      </c>
      <c r="F219" t="s">
        <v>285</v>
      </c>
      <c r="G219" t="s">
        <v>286</v>
      </c>
      <c r="H219" t="s">
        <v>68</v>
      </c>
      <c r="I219">
        <f>I215*J219</f>
        <v>3.06</v>
      </c>
      <c r="J219">
        <v>102</v>
      </c>
      <c r="O219">
        <f t="shared" si="156"/>
        <v>14073</v>
      </c>
      <c r="P219">
        <f t="shared" si="157"/>
        <v>14073</v>
      </c>
      <c r="Q219">
        <f t="shared" si="158"/>
        <v>0</v>
      </c>
      <c r="R219">
        <f t="shared" si="159"/>
        <v>0</v>
      </c>
      <c r="S219">
        <f t="shared" si="160"/>
        <v>0</v>
      </c>
      <c r="T219">
        <f t="shared" si="161"/>
        <v>0</v>
      </c>
      <c r="U219">
        <f t="shared" si="162"/>
        <v>0</v>
      </c>
      <c r="V219">
        <f t="shared" si="163"/>
        <v>0</v>
      </c>
      <c r="W219">
        <f t="shared" si="164"/>
        <v>212</v>
      </c>
      <c r="X219">
        <f t="shared" si="165"/>
        <v>0</v>
      </c>
      <c r="Y219">
        <f t="shared" si="166"/>
        <v>0</v>
      </c>
      <c r="AA219">
        <v>31892591</v>
      </c>
      <c r="AB219">
        <f t="shared" si="188"/>
        <v>708.65</v>
      </c>
      <c r="AC219">
        <f t="shared" si="167"/>
        <v>708.65</v>
      </c>
      <c r="AD219">
        <f t="shared" si="189"/>
        <v>0</v>
      </c>
      <c r="AE219">
        <f t="shared" si="190"/>
        <v>0</v>
      </c>
      <c r="AF219">
        <f t="shared" si="191"/>
        <v>0</v>
      </c>
      <c r="AG219">
        <f t="shared" si="168"/>
        <v>0</v>
      </c>
      <c r="AH219">
        <f t="shared" si="169"/>
        <v>0</v>
      </c>
      <c r="AI219">
        <f t="shared" si="170"/>
        <v>0</v>
      </c>
      <c r="AJ219">
        <f t="shared" si="171"/>
        <v>69.29</v>
      </c>
      <c r="AK219">
        <v>708.65</v>
      </c>
      <c r="AL219">
        <v>708.65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69.29</v>
      </c>
      <c r="AT219">
        <v>0</v>
      </c>
      <c r="AU219">
        <v>0</v>
      </c>
      <c r="AV219">
        <v>1</v>
      </c>
      <c r="AW219">
        <v>1</v>
      </c>
      <c r="AZ219">
        <v>6.49</v>
      </c>
      <c r="BA219">
        <v>1</v>
      </c>
      <c r="BB219">
        <v>1</v>
      </c>
      <c r="BC219">
        <v>6.49</v>
      </c>
      <c r="BH219">
        <v>3</v>
      </c>
      <c r="BI219">
        <v>1</v>
      </c>
      <c r="BJ219" t="s">
        <v>287</v>
      </c>
      <c r="BM219">
        <v>500001</v>
      </c>
      <c r="BN219">
        <v>0</v>
      </c>
      <c r="BP219">
        <v>0</v>
      </c>
      <c r="BQ219">
        <v>20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Z219">
        <v>0</v>
      </c>
      <c r="CA219">
        <v>0</v>
      </c>
      <c r="CF219">
        <v>0</v>
      </c>
      <c r="CG219">
        <v>0</v>
      </c>
      <c r="CM219">
        <v>0</v>
      </c>
      <c r="CO219">
        <v>0</v>
      </c>
      <c r="CP219">
        <f t="shared" si="192"/>
        <v>14073</v>
      </c>
      <c r="CQ219">
        <f t="shared" si="172"/>
        <v>4599.1385</v>
      </c>
      <c r="CR219">
        <f t="shared" si="173"/>
        <v>0</v>
      </c>
      <c r="CS219">
        <f t="shared" si="174"/>
        <v>0</v>
      </c>
      <c r="CT219">
        <f t="shared" si="175"/>
        <v>0</v>
      </c>
      <c r="CU219">
        <f t="shared" si="176"/>
        <v>0</v>
      </c>
      <c r="CV219">
        <f t="shared" si="177"/>
        <v>0</v>
      </c>
      <c r="CW219">
        <f t="shared" si="178"/>
        <v>0</v>
      </c>
      <c r="CX219">
        <f t="shared" si="179"/>
        <v>69.29</v>
      </c>
      <c r="CY219">
        <f t="shared" si="180"/>
        <v>0</v>
      </c>
      <c r="CZ219">
        <f t="shared" si="181"/>
        <v>0</v>
      </c>
      <c r="DN219">
        <v>0</v>
      </c>
      <c r="DO219">
        <v>0</v>
      </c>
      <c r="DP219">
        <v>1</v>
      </c>
      <c r="DQ219">
        <v>1</v>
      </c>
      <c r="DU219">
        <v>1007</v>
      </c>
      <c r="DV219" t="s">
        <v>68</v>
      </c>
      <c r="DW219" t="s">
        <v>68</v>
      </c>
      <c r="DX219">
        <v>1</v>
      </c>
      <c r="EE219">
        <v>27364798</v>
      </c>
      <c r="EF219">
        <v>20</v>
      </c>
      <c r="EG219" t="s">
        <v>57</v>
      </c>
      <c r="EH219">
        <v>0</v>
      </c>
      <c r="EJ219">
        <v>1</v>
      </c>
      <c r="EK219">
        <v>500001</v>
      </c>
      <c r="EL219" t="s">
        <v>58</v>
      </c>
      <c r="EM219" t="s">
        <v>59</v>
      </c>
      <c r="EQ219">
        <v>0</v>
      </c>
      <c r="ER219">
        <v>708.65</v>
      </c>
      <c r="ES219">
        <v>708.65</v>
      </c>
      <c r="ET219">
        <v>0</v>
      </c>
      <c r="EU219">
        <v>0</v>
      </c>
      <c r="EV219">
        <v>0</v>
      </c>
      <c r="EW219">
        <v>0</v>
      </c>
      <c r="EX219">
        <v>0</v>
      </c>
      <c r="FQ219">
        <v>0</v>
      </c>
      <c r="FR219">
        <f t="shared" si="182"/>
        <v>0</v>
      </c>
      <c r="FS219">
        <v>0</v>
      </c>
      <c r="FX219">
        <v>0</v>
      </c>
      <c r="FY219">
        <v>0</v>
      </c>
      <c r="GD219">
        <v>0</v>
      </c>
      <c r="GF219">
        <v>-874387705</v>
      </c>
      <c r="GG219">
        <v>1</v>
      </c>
      <c r="GH219">
        <v>1</v>
      </c>
      <c r="GI219">
        <v>4</v>
      </c>
      <c r="GJ219">
        <v>0</v>
      </c>
      <c r="GK219">
        <f>ROUND(R219*(S12)/100,0)</f>
        <v>0</v>
      </c>
      <c r="GL219">
        <f t="shared" si="183"/>
        <v>0</v>
      </c>
      <c r="GM219">
        <f t="shared" si="184"/>
        <v>14073</v>
      </c>
      <c r="GN219">
        <f t="shared" si="185"/>
        <v>14073</v>
      </c>
      <c r="GO219">
        <f t="shared" si="186"/>
        <v>0</v>
      </c>
      <c r="GP219">
        <f t="shared" si="187"/>
        <v>0</v>
      </c>
      <c r="GQ219" t="s">
        <v>605</v>
      </c>
      <c r="GR219">
        <v>0</v>
      </c>
      <c r="GS219">
        <v>3.06</v>
      </c>
      <c r="GT219">
        <v>0</v>
      </c>
      <c r="GU219">
        <v>1</v>
      </c>
      <c r="GV219">
        <v>0</v>
      </c>
      <c r="GW219">
        <v>0</v>
      </c>
    </row>
    <row r="220" spans="1:255" ht="12.75">
      <c r="A220" s="2">
        <v>17</v>
      </c>
      <c r="B220" s="2">
        <v>1</v>
      </c>
      <c r="C220" s="2">
        <f>ROW(SmtRes!A344)</f>
        <v>344</v>
      </c>
      <c r="D220" s="2">
        <f>ROW(EtalonRes!A322)</f>
        <v>322</v>
      </c>
      <c r="E220" s="2" t="s">
        <v>288</v>
      </c>
      <c r="F220" s="2" t="s">
        <v>289</v>
      </c>
      <c r="G220" s="2" t="s">
        <v>290</v>
      </c>
      <c r="H220" s="2" t="s">
        <v>291</v>
      </c>
      <c r="I220" s="2">
        <f>'1.Смета.и.Акт'!E202</f>
        <v>0.08</v>
      </c>
      <c r="J220" s="2">
        <v>0</v>
      </c>
      <c r="K220" s="2"/>
      <c r="L220" s="2"/>
      <c r="M220" s="2"/>
      <c r="N220" s="2"/>
      <c r="O220" s="2">
        <f t="shared" si="156"/>
        <v>72</v>
      </c>
      <c r="P220" s="2">
        <f t="shared" si="157"/>
        <v>0</v>
      </c>
      <c r="Q220" s="2">
        <f t="shared" si="158"/>
        <v>23</v>
      </c>
      <c r="R220" s="2">
        <f t="shared" si="159"/>
        <v>2</v>
      </c>
      <c r="S220" s="2">
        <f t="shared" si="160"/>
        <v>49</v>
      </c>
      <c r="T220" s="2">
        <f t="shared" si="161"/>
        <v>0</v>
      </c>
      <c r="U220" s="2">
        <f t="shared" si="162"/>
        <v>6.0120000000000005</v>
      </c>
      <c r="V220" s="2">
        <f t="shared" si="163"/>
        <v>0.1384</v>
      </c>
      <c r="W220" s="2">
        <f t="shared" si="164"/>
        <v>0</v>
      </c>
      <c r="X220" s="2">
        <f t="shared" si="165"/>
        <v>48</v>
      </c>
      <c r="Y220" s="2">
        <f t="shared" si="166"/>
        <v>24</v>
      </c>
      <c r="Z220" s="2"/>
      <c r="AA220" s="2">
        <v>31892590</v>
      </c>
      <c r="AB220" s="2">
        <f>'1.Смета.и.Акт'!F202</f>
        <v>891.9300000000001</v>
      </c>
      <c r="AC220" s="2">
        <f>ROUND(((ES220*0)),2)</f>
        <v>0</v>
      </c>
      <c r="AD220" s="2">
        <f>'1.Смета.и.Акт'!H202</f>
        <v>284.72</v>
      </c>
      <c r="AE220" s="2">
        <f>'1.Смета.и.Акт'!I202</f>
        <v>23.55</v>
      </c>
      <c r="AF220" s="2">
        <f>'1.Смета.и.Акт'!G202</f>
        <v>607.21</v>
      </c>
      <c r="AG220" s="2">
        <f t="shared" si="168"/>
        <v>0</v>
      </c>
      <c r="AH220" s="2">
        <f t="shared" si="169"/>
        <v>75.15</v>
      </c>
      <c r="AI220" s="2">
        <f t="shared" si="170"/>
        <v>1.73</v>
      </c>
      <c r="AJ220" s="2">
        <f t="shared" si="171"/>
        <v>0</v>
      </c>
      <c r="AK220" s="2">
        <v>2423.4</v>
      </c>
      <c r="AL220" s="2">
        <v>1531.47</v>
      </c>
      <c r="AM220" s="2">
        <v>284.72</v>
      </c>
      <c r="AN220" s="2">
        <v>23.55</v>
      </c>
      <c r="AO220" s="2">
        <v>607.21</v>
      </c>
      <c r="AP220" s="2">
        <v>0</v>
      </c>
      <c r="AQ220" s="2">
        <v>75.15</v>
      </c>
      <c r="AR220" s="2">
        <v>1.73</v>
      </c>
      <c r="AS220" s="2">
        <v>0</v>
      </c>
      <c r="AT220" s="2">
        <f>'1.Смета.и.Акт'!E203</f>
        <v>94</v>
      </c>
      <c r="AU220" s="2">
        <f>'1.Смета.и.Акт'!E204</f>
        <v>47</v>
      </c>
      <c r="AV220" s="2">
        <v>1</v>
      </c>
      <c r="AW220" s="2">
        <v>1</v>
      </c>
      <c r="AX220" s="2"/>
      <c r="AY220" s="2"/>
      <c r="AZ220" s="2">
        <v>1</v>
      </c>
      <c r="BA220" s="2">
        <v>1</v>
      </c>
      <c r="BB220" s="2">
        <v>1</v>
      </c>
      <c r="BC220" s="2">
        <v>1</v>
      </c>
      <c r="BD220" s="2" t="s">
        <v>3</v>
      </c>
      <c r="BE220" s="2" t="s">
        <v>3</v>
      </c>
      <c r="BF220" s="2" t="s">
        <v>3</v>
      </c>
      <c r="BG220" s="2" t="s">
        <v>3</v>
      </c>
      <c r="BH220" s="2">
        <v>0</v>
      </c>
      <c r="BI220" s="2">
        <v>1</v>
      </c>
      <c r="BJ220" s="2" t="s">
        <v>292</v>
      </c>
      <c r="BK220" s="2"/>
      <c r="BL220" s="2"/>
      <c r="BM220" s="2">
        <v>10001</v>
      </c>
      <c r="BN220" s="2">
        <v>0</v>
      </c>
      <c r="BO220" s="2" t="s">
        <v>3</v>
      </c>
      <c r="BP220" s="2">
        <v>0</v>
      </c>
      <c r="BQ220" s="2">
        <v>1</v>
      </c>
      <c r="BR220" s="2">
        <v>0</v>
      </c>
      <c r="BS220" s="2">
        <v>1</v>
      </c>
      <c r="BT220" s="2">
        <v>1</v>
      </c>
      <c r="BU220" s="2">
        <v>1</v>
      </c>
      <c r="BV220" s="2">
        <v>1</v>
      </c>
      <c r="BW220" s="2">
        <v>1</v>
      </c>
      <c r="BX220" s="2">
        <v>1</v>
      </c>
      <c r="BY220" s="2" t="s">
        <v>3</v>
      </c>
      <c r="BZ220" s="2">
        <v>118</v>
      </c>
      <c r="CA220" s="2">
        <v>63</v>
      </c>
      <c r="CB220" s="2"/>
      <c r="CC220" s="2"/>
      <c r="CD220" s="2"/>
      <c r="CE220" s="2"/>
      <c r="CF220" s="2">
        <v>0</v>
      </c>
      <c r="CG220" s="2">
        <v>0</v>
      </c>
      <c r="CH220" s="2"/>
      <c r="CI220" s="2"/>
      <c r="CJ220" s="2"/>
      <c r="CK220" s="2"/>
      <c r="CL220" s="2"/>
      <c r="CM220" s="2">
        <v>0</v>
      </c>
      <c r="CN220" s="2" t="s">
        <v>3</v>
      </c>
      <c r="CO220" s="2">
        <v>0</v>
      </c>
      <c r="CP220" s="2">
        <f>IF('1.Смета.и.Акт'!F202=AC220+AD220+AF220,P220+Q220+S220,I220*AB220)</f>
        <v>72</v>
      </c>
      <c r="CQ220" s="2">
        <f t="shared" si="172"/>
        <v>0</v>
      </c>
      <c r="CR220" s="2">
        <f t="shared" si="173"/>
        <v>284.72</v>
      </c>
      <c r="CS220" s="2">
        <f t="shared" si="174"/>
        <v>23.55</v>
      </c>
      <c r="CT220" s="2">
        <f t="shared" si="175"/>
        <v>607.21</v>
      </c>
      <c r="CU220" s="2">
        <f t="shared" si="176"/>
        <v>0</v>
      </c>
      <c r="CV220" s="2">
        <f t="shared" si="177"/>
        <v>75.15</v>
      </c>
      <c r="CW220" s="2">
        <f t="shared" si="178"/>
        <v>1.73</v>
      </c>
      <c r="CX220" s="2">
        <f t="shared" si="179"/>
        <v>0</v>
      </c>
      <c r="CY220" s="2">
        <f t="shared" si="180"/>
        <v>47.94</v>
      </c>
      <c r="CZ220" s="2">
        <f t="shared" si="181"/>
        <v>23.97</v>
      </c>
      <c r="DA220" s="2"/>
      <c r="DB220" s="2"/>
      <c r="DC220" s="2" t="s">
        <v>3</v>
      </c>
      <c r="DD220" s="2" t="s">
        <v>293</v>
      </c>
      <c r="DE220" s="2" t="s">
        <v>3</v>
      </c>
      <c r="DF220" s="2" t="s">
        <v>3</v>
      </c>
      <c r="DG220" s="2" t="s">
        <v>3</v>
      </c>
      <c r="DH220" s="2" t="s">
        <v>3</v>
      </c>
      <c r="DI220" s="2" t="s">
        <v>3</v>
      </c>
      <c r="DJ220" s="2" t="s">
        <v>3</v>
      </c>
      <c r="DK220" s="2" t="s">
        <v>3</v>
      </c>
      <c r="DL220" s="2" t="s">
        <v>3</v>
      </c>
      <c r="DM220" s="2" t="s">
        <v>3</v>
      </c>
      <c r="DN220" s="2">
        <v>0</v>
      </c>
      <c r="DO220" s="2">
        <v>0</v>
      </c>
      <c r="DP220" s="2">
        <v>1</v>
      </c>
      <c r="DQ220" s="2">
        <v>1</v>
      </c>
      <c r="DR220" s="2"/>
      <c r="DS220" s="2"/>
      <c r="DT220" s="2"/>
      <c r="DU220" s="2">
        <v>1013</v>
      </c>
      <c r="DV220" s="2" t="s">
        <v>291</v>
      </c>
      <c r="DW220" s="2" t="str">
        <f>'1.Смета.и.Акт'!D202</f>
        <v>100 шт. изделий</v>
      </c>
      <c r="DX220" s="2">
        <v>1</v>
      </c>
      <c r="DY220" s="2"/>
      <c r="DZ220" s="2"/>
      <c r="EA220" s="2"/>
      <c r="EB220" s="2"/>
      <c r="EC220" s="2"/>
      <c r="ED220" s="2"/>
      <c r="EE220" s="2">
        <v>27364865</v>
      </c>
      <c r="EF220" s="2">
        <v>1</v>
      </c>
      <c r="EG220" s="2" t="s">
        <v>21</v>
      </c>
      <c r="EH220" s="2">
        <v>0</v>
      </c>
      <c r="EI220" s="2" t="s">
        <v>3</v>
      </c>
      <c r="EJ220" s="2">
        <v>1</v>
      </c>
      <c r="EK220" s="2">
        <v>10001</v>
      </c>
      <c r="EL220" s="2" t="s">
        <v>294</v>
      </c>
      <c r="EM220" s="2" t="s">
        <v>295</v>
      </c>
      <c r="EN220" s="2"/>
      <c r="EO220" s="2" t="s">
        <v>3</v>
      </c>
      <c r="EP220" s="2"/>
      <c r="EQ220" s="2">
        <v>131072</v>
      </c>
      <c r="ER220" s="2">
        <v>2423.4</v>
      </c>
      <c r="ES220" s="2">
        <v>1531.47</v>
      </c>
      <c r="ET220" s="2">
        <v>284.72</v>
      </c>
      <c r="EU220" s="2">
        <v>23.55</v>
      </c>
      <c r="EV220" s="2">
        <v>607.21</v>
      </c>
      <c r="EW220" s="2">
        <v>75.15</v>
      </c>
      <c r="EX220" s="2">
        <v>1.73</v>
      </c>
      <c r="EY220" s="2">
        <v>0</v>
      </c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>
        <v>0</v>
      </c>
      <c r="FR220" s="2">
        <f t="shared" si="182"/>
        <v>0</v>
      </c>
      <c r="FS220" s="2">
        <v>0</v>
      </c>
      <c r="FT220" s="2" t="s">
        <v>24</v>
      </c>
      <c r="FU220" s="2" t="s">
        <v>25</v>
      </c>
      <c r="FV220" s="2" t="s">
        <v>24</v>
      </c>
      <c r="FW220" s="2" t="s">
        <v>25</v>
      </c>
      <c r="FX220" s="2">
        <v>94</v>
      </c>
      <c r="FY220" s="2">
        <v>47</v>
      </c>
      <c r="FZ220" s="2"/>
      <c r="GA220" s="2" t="s">
        <v>3</v>
      </c>
      <c r="GB220" s="2"/>
      <c r="GC220" s="2"/>
      <c r="GD220" s="2">
        <v>0</v>
      </c>
      <c r="GE220" s="2"/>
      <c r="GF220" s="2">
        <v>2073754789</v>
      </c>
      <c r="GG220" s="2">
        <v>2</v>
      </c>
      <c r="GH220" s="2">
        <v>1</v>
      </c>
      <c r="GI220" s="2">
        <v>-2</v>
      </c>
      <c r="GJ220" s="2">
        <v>0</v>
      </c>
      <c r="GK220" s="2">
        <f>ROUND(R220*(R12)/100,0)</f>
        <v>0</v>
      </c>
      <c r="GL220" s="2">
        <f t="shared" si="183"/>
        <v>0</v>
      </c>
      <c r="GM220" s="2">
        <f t="shared" si="184"/>
        <v>144</v>
      </c>
      <c r="GN220" s="2">
        <f t="shared" si="185"/>
        <v>144</v>
      </c>
      <c r="GO220" s="2">
        <f t="shared" si="186"/>
        <v>0</v>
      </c>
      <c r="GP220" s="2">
        <f t="shared" si="187"/>
        <v>0</v>
      </c>
      <c r="GQ220" s="2"/>
      <c r="GR220" s="2">
        <v>0</v>
      </c>
      <c r="GS220" s="2"/>
      <c r="GT220" s="2">
        <v>0</v>
      </c>
      <c r="GU220" s="2">
        <v>1</v>
      </c>
      <c r="GV220" s="2">
        <v>0</v>
      </c>
      <c r="GW220" s="2">
        <v>0</v>
      </c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05" ht="12.75">
      <c r="A221">
        <v>17</v>
      </c>
      <c r="B221">
        <v>1</v>
      </c>
      <c r="C221">
        <f>ROW(SmtRes!A352)</f>
        <v>352</v>
      </c>
      <c r="D221">
        <f>ROW(EtalonRes!A330)</f>
        <v>330</v>
      </c>
      <c r="E221" t="s">
        <v>288</v>
      </c>
      <c r="F221" t="s">
        <v>289</v>
      </c>
      <c r="G221" t="s">
        <v>290</v>
      </c>
      <c r="H221" t="s">
        <v>291</v>
      </c>
      <c r="I221">
        <f>'1.Смета.и.Акт'!E202</f>
        <v>0.08</v>
      </c>
      <c r="J221">
        <v>0</v>
      </c>
      <c r="O221">
        <f t="shared" si="156"/>
        <v>463</v>
      </c>
      <c r="P221">
        <f t="shared" si="157"/>
        <v>0</v>
      </c>
      <c r="Q221">
        <f t="shared" si="158"/>
        <v>148</v>
      </c>
      <c r="R221">
        <f t="shared" si="159"/>
        <v>12</v>
      </c>
      <c r="S221">
        <f t="shared" si="160"/>
        <v>315</v>
      </c>
      <c r="T221">
        <f t="shared" si="161"/>
        <v>0</v>
      </c>
      <c r="U221">
        <f t="shared" si="162"/>
        <v>6.0120000000000005</v>
      </c>
      <c r="V221">
        <f t="shared" si="163"/>
        <v>0.1384</v>
      </c>
      <c r="W221">
        <f t="shared" si="164"/>
        <v>0</v>
      </c>
      <c r="X221">
        <f t="shared" si="165"/>
        <v>307</v>
      </c>
      <c r="Y221">
        <f t="shared" si="166"/>
        <v>154</v>
      </c>
      <c r="AA221">
        <v>31892591</v>
      </c>
      <c r="AB221">
        <f t="shared" si="188"/>
        <v>891.93</v>
      </c>
      <c r="AC221">
        <f>ROUND(((ES221*0)),2)</f>
        <v>0</v>
      </c>
      <c r="AD221">
        <f t="shared" si="189"/>
        <v>284.72</v>
      </c>
      <c r="AE221">
        <f t="shared" si="190"/>
        <v>23.55</v>
      </c>
      <c r="AF221">
        <f t="shared" si="191"/>
        <v>607.21</v>
      </c>
      <c r="AG221">
        <f t="shared" si="168"/>
        <v>0</v>
      </c>
      <c r="AH221">
        <f t="shared" si="169"/>
        <v>75.15</v>
      </c>
      <c r="AI221">
        <f t="shared" si="170"/>
        <v>1.73</v>
      </c>
      <c r="AJ221">
        <f t="shared" si="171"/>
        <v>0</v>
      </c>
      <c r="AK221">
        <v>2423.4</v>
      </c>
      <c r="AL221">
        <v>1531.47</v>
      </c>
      <c r="AM221">
        <v>284.72</v>
      </c>
      <c r="AN221">
        <v>23.55</v>
      </c>
      <c r="AO221">
        <v>607.21</v>
      </c>
      <c r="AP221">
        <v>0</v>
      </c>
      <c r="AQ221">
        <v>75.15</v>
      </c>
      <c r="AR221">
        <v>1.73</v>
      </c>
      <c r="AS221">
        <v>0</v>
      </c>
      <c r="AT221">
        <v>94</v>
      </c>
      <c r="AU221">
        <v>47</v>
      </c>
      <c r="AV221">
        <v>1</v>
      </c>
      <c r="AW221">
        <v>1</v>
      </c>
      <c r="AZ221">
        <v>6.49</v>
      </c>
      <c r="BA221">
        <v>6.49</v>
      </c>
      <c r="BB221">
        <v>6.49</v>
      </c>
      <c r="BC221">
        <v>6.49</v>
      </c>
      <c r="BH221">
        <v>0</v>
      </c>
      <c r="BI221">
        <v>1</v>
      </c>
      <c r="BJ221" t="s">
        <v>292</v>
      </c>
      <c r="BM221">
        <v>10001</v>
      </c>
      <c r="BN221">
        <v>0</v>
      </c>
      <c r="BP221">
        <v>0</v>
      </c>
      <c r="BQ221">
        <v>1</v>
      </c>
      <c r="BR221">
        <v>0</v>
      </c>
      <c r="BS221">
        <v>6.49</v>
      </c>
      <c r="BT221">
        <v>1</v>
      </c>
      <c r="BU221">
        <v>1</v>
      </c>
      <c r="BV221">
        <v>1</v>
      </c>
      <c r="BW221">
        <v>1</v>
      </c>
      <c r="BX221">
        <v>1</v>
      </c>
      <c r="BZ221">
        <v>118</v>
      </c>
      <c r="CA221">
        <v>63</v>
      </c>
      <c r="CF221">
        <v>0</v>
      </c>
      <c r="CG221">
        <v>0</v>
      </c>
      <c r="CM221">
        <v>0</v>
      </c>
      <c r="CO221">
        <v>0</v>
      </c>
      <c r="CP221">
        <f t="shared" si="192"/>
        <v>463</v>
      </c>
      <c r="CQ221">
        <f t="shared" si="172"/>
        <v>0</v>
      </c>
      <c r="CR221">
        <f t="shared" si="173"/>
        <v>1847.8328000000001</v>
      </c>
      <c r="CS221">
        <f t="shared" si="174"/>
        <v>152.83950000000002</v>
      </c>
      <c r="CT221">
        <f t="shared" si="175"/>
        <v>3940.7929000000004</v>
      </c>
      <c r="CU221">
        <f t="shared" si="176"/>
        <v>0</v>
      </c>
      <c r="CV221">
        <f t="shared" si="177"/>
        <v>75.15</v>
      </c>
      <c r="CW221">
        <f t="shared" si="178"/>
        <v>1.73</v>
      </c>
      <c r="CX221">
        <f t="shared" si="179"/>
        <v>0</v>
      </c>
      <c r="CY221">
        <f t="shared" si="180"/>
        <v>307.38</v>
      </c>
      <c r="CZ221">
        <f t="shared" si="181"/>
        <v>153.69</v>
      </c>
      <c r="DD221" t="s">
        <v>293</v>
      </c>
      <c r="DN221">
        <v>0</v>
      </c>
      <c r="DO221">
        <v>0</v>
      </c>
      <c r="DP221">
        <v>1</v>
      </c>
      <c r="DQ221">
        <v>1</v>
      </c>
      <c r="DU221">
        <v>1013</v>
      </c>
      <c r="DV221" t="s">
        <v>291</v>
      </c>
      <c r="DW221" t="s">
        <v>291</v>
      </c>
      <c r="DX221">
        <v>1</v>
      </c>
      <c r="EE221">
        <v>27364865</v>
      </c>
      <c r="EF221">
        <v>1</v>
      </c>
      <c r="EG221" t="s">
        <v>21</v>
      </c>
      <c r="EH221">
        <v>0</v>
      </c>
      <c r="EJ221">
        <v>1</v>
      </c>
      <c r="EK221">
        <v>10001</v>
      </c>
      <c r="EL221" t="s">
        <v>294</v>
      </c>
      <c r="EM221" t="s">
        <v>295</v>
      </c>
      <c r="EQ221">
        <v>131072</v>
      </c>
      <c r="ER221">
        <v>2423.4</v>
      </c>
      <c r="ES221">
        <v>1531.47</v>
      </c>
      <c r="ET221">
        <v>284.72</v>
      </c>
      <c r="EU221">
        <v>23.55</v>
      </c>
      <c r="EV221">
        <v>607.21</v>
      </c>
      <c r="EW221">
        <v>75.15</v>
      </c>
      <c r="EX221">
        <v>1.73</v>
      </c>
      <c r="EY221">
        <v>0</v>
      </c>
      <c r="FQ221">
        <v>0</v>
      </c>
      <c r="FR221">
        <f t="shared" si="182"/>
        <v>0</v>
      </c>
      <c r="FS221">
        <v>0</v>
      </c>
      <c r="FT221" t="s">
        <v>24</v>
      </c>
      <c r="FU221" t="s">
        <v>25</v>
      </c>
      <c r="FV221" t="s">
        <v>24</v>
      </c>
      <c r="FW221" t="s">
        <v>25</v>
      </c>
      <c r="FX221">
        <v>94</v>
      </c>
      <c r="FY221">
        <v>47</v>
      </c>
      <c r="GD221">
        <v>0</v>
      </c>
      <c r="GF221">
        <v>2073754789</v>
      </c>
      <c r="GG221">
        <v>1</v>
      </c>
      <c r="GH221">
        <v>1</v>
      </c>
      <c r="GI221">
        <v>4</v>
      </c>
      <c r="GJ221">
        <v>0</v>
      </c>
      <c r="GK221">
        <f>ROUND(R221*(S12)/100,0)</f>
        <v>0</v>
      </c>
      <c r="GL221">
        <f t="shared" si="183"/>
        <v>0</v>
      </c>
      <c r="GM221">
        <f t="shared" si="184"/>
        <v>924</v>
      </c>
      <c r="GN221">
        <f t="shared" si="185"/>
        <v>924</v>
      </c>
      <c r="GO221">
        <f t="shared" si="186"/>
        <v>0</v>
      </c>
      <c r="GP221">
        <f t="shared" si="187"/>
        <v>0</v>
      </c>
      <c r="GR221">
        <v>0</v>
      </c>
      <c r="GT221">
        <v>0</v>
      </c>
      <c r="GU221">
        <v>1</v>
      </c>
      <c r="GV221">
        <v>0</v>
      </c>
      <c r="GW221">
        <v>0</v>
      </c>
    </row>
    <row r="222" spans="1:255" ht="12.75">
      <c r="A222" s="2">
        <v>18</v>
      </c>
      <c r="B222" s="2">
        <v>1</v>
      </c>
      <c r="C222" s="2">
        <v>343</v>
      </c>
      <c r="D222" s="2"/>
      <c r="E222" s="2" t="s">
        <v>296</v>
      </c>
      <c r="F222" s="2" t="s">
        <v>297</v>
      </c>
      <c r="G222" s="2" t="str">
        <f>'1.Смета.и.Акт'!C206</f>
        <v>Скамья бульварная со спинкой и без подлокотников БС-4 (Скамейка уличная 730х480х1900мм)</v>
      </c>
      <c r="H222" s="2" t="s">
        <v>55</v>
      </c>
      <c r="I222" s="2">
        <f>I220*J222</f>
        <v>8</v>
      </c>
      <c r="J222" s="2">
        <v>100</v>
      </c>
      <c r="K222" s="2"/>
      <c r="L222" s="2"/>
      <c r="M222" s="2"/>
      <c r="N222" s="2"/>
      <c r="O222" s="2">
        <f t="shared" si="156"/>
        <v>7123</v>
      </c>
      <c r="P222" s="2">
        <f t="shared" si="157"/>
        <v>7123</v>
      </c>
      <c r="Q222" s="2">
        <f t="shared" si="158"/>
        <v>0</v>
      </c>
      <c r="R222" s="2">
        <f t="shared" si="159"/>
        <v>0</v>
      </c>
      <c r="S222" s="2">
        <f t="shared" si="160"/>
        <v>0</v>
      </c>
      <c r="T222" s="2">
        <f t="shared" si="161"/>
        <v>0</v>
      </c>
      <c r="U222" s="2">
        <f t="shared" si="162"/>
        <v>0</v>
      </c>
      <c r="V222" s="2">
        <f t="shared" si="163"/>
        <v>0</v>
      </c>
      <c r="W222" s="2">
        <f t="shared" si="164"/>
        <v>28</v>
      </c>
      <c r="X222" s="2">
        <f t="shared" si="165"/>
        <v>0</v>
      </c>
      <c r="Y222" s="2">
        <f t="shared" si="166"/>
        <v>0</v>
      </c>
      <c r="Z222" s="2"/>
      <c r="AA222" s="2">
        <v>31892590</v>
      </c>
      <c r="AB222" s="2">
        <f t="shared" si="188"/>
        <v>890.38</v>
      </c>
      <c r="AC222" s="2">
        <f>'1.Смета.и.Акт'!F206</f>
        <v>890.38</v>
      </c>
      <c r="AD222" s="2">
        <f t="shared" si="189"/>
        <v>0</v>
      </c>
      <c r="AE222" s="2">
        <f t="shared" si="190"/>
        <v>0</v>
      </c>
      <c r="AF222" s="2">
        <f t="shared" si="191"/>
        <v>0</v>
      </c>
      <c r="AG222" s="2">
        <f t="shared" si="168"/>
        <v>0</v>
      </c>
      <c r="AH222" s="2">
        <f t="shared" si="169"/>
        <v>0</v>
      </c>
      <c r="AI222" s="2">
        <f t="shared" si="170"/>
        <v>0</v>
      </c>
      <c r="AJ222" s="2">
        <f t="shared" si="171"/>
        <v>3.48</v>
      </c>
      <c r="AK222" s="2">
        <v>890.38</v>
      </c>
      <c r="AL222" s="2">
        <v>890.38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3.48</v>
      </c>
      <c r="AT222" s="2">
        <v>0</v>
      </c>
      <c r="AU222" s="2">
        <v>0</v>
      </c>
      <c r="AV222" s="2">
        <v>1</v>
      </c>
      <c r="AW222" s="2">
        <v>1</v>
      </c>
      <c r="AX222" s="2"/>
      <c r="AY222" s="2"/>
      <c r="AZ222" s="2">
        <v>1</v>
      </c>
      <c r="BA222" s="2">
        <v>1</v>
      </c>
      <c r="BB222" s="2">
        <v>1</v>
      </c>
      <c r="BC222" s="2">
        <v>1</v>
      </c>
      <c r="BD222" s="2" t="s">
        <v>3</v>
      </c>
      <c r="BE222" s="2" t="s">
        <v>3</v>
      </c>
      <c r="BF222" s="2" t="s">
        <v>3</v>
      </c>
      <c r="BG222" s="2" t="s">
        <v>3</v>
      </c>
      <c r="BH222" s="2">
        <v>3</v>
      </c>
      <c r="BI222" s="2">
        <v>1</v>
      </c>
      <c r="BJ222" s="2" t="str">
        <f>'1.Смета.и.Акт'!B206</f>
        <v>116-0083 ТССЦ-57 (ред.2014)</v>
      </c>
      <c r="BK222" s="2"/>
      <c r="BL222" s="2"/>
      <c r="BM222" s="2">
        <v>500001</v>
      </c>
      <c r="BN222" s="2">
        <v>0</v>
      </c>
      <c r="BO222" s="2" t="s">
        <v>3</v>
      </c>
      <c r="BP222" s="2">
        <v>0</v>
      </c>
      <c r="BQ222" s="2">
        <v>20</v>
      </c>
      <c r="BR222" s="2">
        <v>0</v>
      </c>
      <c r="BS222" s="2">
        <v>1</v>
      </c>
      <c r="BT222" s="2">
        <v>1</v>
      </c>
      <c r="BU222" s="2">
        <v>1</v>
      </c>
      <c r="BV222" s="2">
        <v>1</v>
      </c>
      <c r="BW222" s="2">
        <v>1</v>
      </c>
      <c r="BX222" s="2">
        <v>1</v>
      </c>
      <c r="BY222" s="2" t="s">
        <v>3</v>
      </c>
      <c r="BZ222" s="2">
        <v>0</v>
      </c>
      <c r="CA222" s="2">
        <v>0</v>
      </c>
      <c r="CB222" s="2"/>
      <c r="CC222" s="2"/>
      <c r="CD222" s="2"/>
      <c r="CE222" s="2"/>
      <c r="CF222" s="2">
        <v>0</v>
      </c>
      <c r="CG222" s="2">
        <v>0</v>
      </c>
      <c r="CH222" s="2"/>
      <c r="CI222" s="2"/>
      <c r="CJ222" s="2"/>
      <c r="CK222" s="2"/>
      <c r="CL222" s="2"/>
      <c r="CM222" s="2">
        <v>0</v>
      </c>
      <c r="CN222" s="2" t="s">
        <v>3</v>
      </c>
      <c r="CO222" s="2">
        <v>0</v>
      </c>
      <c r="CP222" s="2">
        <f>IF('1.Смета.и.Акт'!F206=AC222+AD222+AF222,P222+Q222+S222,I222*AB222)</f>
        <v>7123</v>
      </c>
      <c r="CQ222" s="2">
        <f t="shared" si="172"/>
        <v>890.38</v>
      </c>
      <c r="CR222" s="2">
        <f t="shared" si="173"/>
        <v>0</v>
      </c>
      <c r="CS222" s="2">
        <f t="shared" si="174"/>
        <v>0</v>
      </c>
      <c r="CT222" s="2">
        <f t="shared" si="175"/>
        <v>0</v>
      </c>
      <c r="CU222" s="2">
        <f t="shared" si="176"/>
        <v>0</v>
      </c>
      <c r="CV222" s="2">
        <f t="shared" si="177"/>
        <v>0</v>
      </c>
      <c r="CW222" s="2">
        <f t="shared" si="178"/>
        <v>0</v>
      </c>
      <c r="CX222" s="2">
        <f t="shared" si="179"/>
        <v>3.48</v>
      </c>
      <c r="CY222" s="2">
        <f t="shared" si="180"/>
        <v>0</v>
      </c>
      <c r="CZ222" s="2">
        <f t="shared" si="181"/>
        <v>0</v>
      </c>
      <c r="DA222" s="2"/>
      <c r="DB222" s="2"/>
      <c r="DC222" s="2" t="s">
        <v>3</v>
      </c>
      <c r="DD222" s="2" t="s">
        <v>3</v>
      </c>
      <c r="DE222" s="2" t="s">
        <v>3</v>
      </c>
      <c r="DF222" s="2" t="s">
        <v>3</v>
      </c>
      <c r="DG222" s="2" t="s">
        <v>3</v>
      </c>
      <c r="DH222" s="2" t="s">
        <v>3</v>
      </c>
      <c r="DI222" s="2" t="s">
        <v>3</v>
      </c>
      <c r="DJ222" s="2" t="s">
        <v>3</v>
      </c>
      <c r="DK222" s="2" t="s">
        <v>3</v>
      </c>
      <c r="DL222" s="2" t="s">
        <v>3</v>
      </c>
      <c r="DM222" s="2" t="s">
        <v>3</v>
      </c>
      <c r="DN222" s="2">
        <v>0</v>
      </c>
      <c r="DO222" s="2">
        <v>0</v>
      </c>
      <c r="DP222" s="2">
        <v>1</v>
      </c>
      <c r="DQ222" s="2">
        <v>1</v>
      </c>
      <c r="DR222" s="2"/>
      <c r="DS222" s="2"/>
      <c r="DT222" s="2"/>
      <c r="DU222" s="2">
        <v>1010</v>
      </c>
      <c r="DV222" s="2" t="s">
        <v>55</v>
      </c>
      <c r="DW222" s="2" t="str">
        <f>'1.Смета.и.Акт'!D206</f>
        <v>шт.</v>
      </c>
      <c r="DX222" s="2">
        <v>1</v>
      </c>
      <c r="DY222" s="2"/>
      <c r="DZ222" s="2"/>
      <c r="EA222" s="2"/>
      <c r="EB222" s="2"/>
      <c r="EC222" s="2"/>
      <c r="ED222" s="2"/>
      <c r="EE222" s="2">
        <v>27364798</v>
      </c>
      <c r="EF222" s="2">
        <v>20</v>
      </c>
      <c r="EG222" s="2" t="s">
        <v>57</v>
      </c>
      <c r="EH222" s="2">
        <v>0</v>
      </c>
      <c r="EI222" s="2" t="s">
        <v>3</v>
      </c>
      <c r="EJ222" s="2">
        <v>1</v>
      </c>
      <c r="EK222" s="2">
        <v>500001</v>
      </c>
      <c r="EL222" s="2" t="s">
        <v>58</v>
      </c>
      <c r="EM222" s="2" t="s">
        <v>59</v>
      </c>
      <c r="EN222" s="2"/>
      <c r="EO222" s="2" t="s">
        <v>3</v>
      </c>
      <c r="EP222" s="2"/>
      <c r="EQ222" s="2">
        <v>0</v>
      </c>
      <c r="ER222" s="2">
        <v>890.38</v>
      </c>
      <c r="ES222" s="2">
        <v>890.38</v>
      </c>
      <c r="ET222" s="2">
        <v>0</v>
      </c>
      <c r="EU222" s="2">
        <v>0</v>
      </c>
      <c r="EV222" s="2">
        <v>0</v>
      </c>
      <c r="EW222" s="2">
        <v>0</v>
      </c>
      <c r="EX222" s="2">
        <v>0</v>
      </c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>
        <v>0</v>
      </c>
      <c r="FR222" s="2">
        <f t="shared" si="182"/>
        <v>0</v>
      </c>
      <c r="FS222" s="2">
        <v>0</v>
      </c>
      <c r="FT222" s="2"/>
      <c r="FU222" s="2"/>
      <c r="FV222" s="2"/>
      <c r="FW222" s="2"/>
      <c r="FX222" s="2">
        <v>0</v>
      </c>
      <c r="FY222" s="2">
        <v>0</v>
      </c>
      <c r="FZ222" s="2"/>
      <c r="GA222" s="2" t="s">
        <v>3</v>
      </c>
      <c r="GB222" s="2"/>
      <c r="GC222" s="2"/>
      <c r="GD222" s="2">
        <v>0</v>
      </c>
      <c r="GE222" s="2"/>
      <c r="GF222" s="2">
        <v>625116835</v>
      </c>
      <c r="GG222" s="2">
        <v>2</v>
      </c>
      <c r="GH222" s="2">
        <v>1</v>
      </c>
      <c r="GI222" s="2">
        <v>-2</v>
      </c>
      <c r="GJ222" s="2">
        <v>0</v>
      </c>
      <c r="GK222" s="2">
        <f>ROUND(R222*(R12)/100,0)</f>
        <v>0</v>
      </c>
      <c r="GL222" s="2">
        <f t="shared" si="183"/>
        <v>0</v>
      </c>
      <c r="GM222" s="2">
        <f t="shared" si="184"/>
        <v>7123</v>
      </c>
      <c r="GN222" s="2">
        <f t="shared" si="185"/>
        <v>7123</v>
      </c>
      <c r="GO222" s="2">
        <f t="shared" si="186"/>
        <v>0</v>
      </c>
      <c r="GP222" s="2">
        <f t="shared" si="187"/>
        <v>0</v>
      </c>
      <c r="GQ222" s="2" t="s">
        <v>606</v>
      </c>
      <c r="GR222" s="2">
        <v>0</v>
      </c>
      <c r="GS222" s="2">
        <v>8</v>
      </c>
      <c r="GT222" s="2">
        <v>0</v>
      </c>
      <c r="GU222" s="2">
        <v>1</v>
      </c>
      <c r="GV222" s="2">
        <v>0</v>
      </c>
      <c r="GW222" s="2">
        <v>0</v>
      </c>
      <c r="GX222" s="2"/>
      <c r="GY222" s="2"/>
      <c r="GZ222" s="2"/>
      <c r="HA222" s="2"/>
      <c r="HB222" s="2" t="str">
        <f>LEFT(Source!F222,17)</f>
        <v>116-0083</v>
      </c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05" ht="12.75">
      <c r="A223">
        <v>18</v>
      </c>
      <c r="B223">
        <v>1</v>
      </c>
      <c r="C223">
        <v>351</v>
      </c>
      <c r="E223" t="s">
        <v>296</v>
      </c>
      <c r="F223" t="s">
        <v>297</v>
      </c>
      <c r="G223" t="s">
        <v>298</v>
      </c>
      <c r="H223" t="s">
        <v>55</v>
      </c>
      <c r="I223">
        <f>I221*J223</f>
        <v>8</v>
      </c>
      <c r="J223">
        <v>100</v>
      </c>
      <c r="O223">
        <f t="shared" si="156"/>
        <v>46229</v>
      </c>
      <c r="P223">
        <f t="shared" si="157"/>
        <v>46229</v>
      </c>
      <c r="Q223">
        <f t="shared" si="158"/>
        <v>0</v>
      </c>
      <c r="R223">
        <f t="shared" si="159"/>
        <v>0</v>
      </c>
      <c r="S223">
        <f t="shared" si="160"/>
        <v>0</v>
      </c>
      <c r="T223">
        <f t="shared" si="161"/>
        <v>0</v>
      </c>
      <c r="U223">
        <f t="shared" si="162"/>
        <v>0</v>
      </c>
      <c r="V223">
        <f t="shared" si="163"/>
        <v>0</v>
      </c>
      <c r="W223">
        <f t="shared" si="164"/>
        <v>28</v>
      </c>
      <c r="X223">
        <f t="shared" si="165"/>
        <v>0</v>
      </c>
      <c r="Y223">
        <f t="shared" si="166"/>
        <v>0</v>
      </c>
      <c r="AA223">
        <v>31892591</v>
      </c>
      <c r="AB223">
        <f t="shared" si="188"/>
        <v>890.38</v>
      </c>
      <c r="AC223">
        <f>ROUND((ES223),2)</f>
        <v>890.38</v>
      </c>
      <c r="AD223">
        <f t="shared" si="189"/>
        <v>0</v>
      </c>
      <c r="AE223">
        <f t="shared" si="190"/>
        <v>0</v>
      </c>
      <c r="AF223">
        <f t="shared" si="191"/>
        <v>0</v>
      </c>
      <c r="AG223">
        <f t="shared" si="168"/>
        <v>0</v>
      </c>
      <c r="AH223">
        <f t="shared" si="169"/>
        <v>0</v>
      </c>
      <c r="AI223">
        <f t="shared" si="170"/>
        <v>0</v>
      </c>
      <c r="AJ223">
        <f t="shared" si="171"/>
        <v>3.48</v>
      </c>
      <c r="AK223">
        <v>890.38</v>
      </c>
      <c r="AL223">
        <v>890.38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3.48</v>
      </c>
      <c r="AT223">
        <v>0</v>
      </c>
      <c r="AU223">
        <v>0</v>
      </c>
      <c r="AV223">
        <v>1</v>
      </c>
      <c r="AW223">
        <v>1</v>
      </c>
      <c r="AZ223">
        <v>6.49</v>
      </c>
      <c r="BA223">
        <v>1</v>
      </c>
      <c r="BB223">
        <v>1</v>
      </c>
      <c r="BC223">
        <v>6.49</v>
      </c>
      <c r="BH223">
        <v>3</v>
      </c>
      <c r="BI223">
        <v>1</v>
      </c>
      <c r="BJ223" t="s">
        <v>299</v>
      </c>
      <c r="BM223">
        <v>500001</v>
      </c>
      <c r="BN223">
        <v>0</v>
      </c>
      <c r="BP223">
        <v>0</v>
      </c>
      <c r="BQ223">
        <v>20</v>
      </c>
      <c r="BR223">
        <v>0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Z223">
        <v>0</v>
      </c>
      <c r="CA223">
        <v>0</v>
      </c>
      <c r="CF223">
        <v>0</v>
      </c>
      <c r="CG223">
        <v>0</v>
      </c>
      <c r="CM223">
        <v>0</v>
      </c>
      <c r="CO223">
        <v>0</v>
      </c>
      <c r="CP223">
        <f t="shared" si="192"/>
        <v>46229</v>
      </c>
      <c r="CQ223">
        <f t="shared" si="172"/>
        <v>5778.5662</v>
      </c>
      <c r="CR223">
        <f t="shared" si="173"/>
        <v>0</v>
      </c>
      <c r="CS223">
        <f t="shared" si="174"/>
        <v>0</v>
      </c>
      <c r="CT223">
        <f t="shared" si="175"/>
        <v>0</v>
      </c>
      <c r="CU223">
        <f t="shared" si="176"/>
        <v>0</v>
      </c>
      <c r="CV223">
        <f t="shared" si="177"/>
        <v>0</v>
      </c>
      <c r="CW223">
        <f t="shared" si="178"/>
        <v>0</v>
      </c>
      <c r="CX223">
        <f t="shared" si="179"/>
        <v>3.48</v>
      </c>
      <c r="CY223">
        <f t="shared" si="180"/>
        <v>0</v>
      </c>
      <c r="CZ223">
        <f t="shared" si="181"/>
        <v>0</v>
      </c>
      <c r="DN223">
        <v>0</v>
      </c>
      <c r="DO223">
        <v>0</v>
      </c>
      <c r="DP223">
        <v>1</v>
      </c>
      <c r="DQ223">
        <v>1</v>
      </c>
      <c r="DU223">
        <v>1010</v>
      </c>
      <c r="DV223" t="s">
        <v>55</v>
      </c>
      <c r="DW223" t="s">
        <v>55</v>
      </c>
      <c r="DX223">
        <v>1</v>
      </c>
      <c r="EE223">
        <v>27364798</v>
      </c>
      <c r="EF223">
        <v>20</v>
      </c>
      <c r="EG223" t="s">
        <v>57</v>
      </c>
      <c r="EH223">
        <v>0</v>
      </c>
      <c r="EJ223">
        <v>1</v>
      </c>
      <c r="EK223">
        <v>500001</v>
      </c>
      <c r="EL223" t="s">
        <v>58</v>
      </c>
      <c r="EM223" t="s">
        <v>59</v>
      </c>
      <c r="EQ223">
        <v>0</v>
      </c>
      <c r="ER223">
        <v>890.38</v>
      </c>
      <c r="ES223">
        <v>890.38</v>
      </c>
      <c r="ET223">
        <v>0</v>
      </c>
      <c r="EU223">
        <v>0</v>
      </c>
      <c r="EV223">
        <v>0</v>
      </c>
      <c r="EW223">
        <v>0</v>
      </c>
      <c r="EX223">
        <v>0</v>
      </c>
      <c r="FQ223">
        <v>0</v>
      </c>
      <c r="FR223">
        <f t="shared" si="182"/>
        <v>0</v>
      </c>
      <c r="FS223">
        <v>0</v>
      </c>
      <c r="FX223">
        <v>0</v>
      </c>
      <c r="FY223">
        <v>0</v>
      </c>
      <c r="GD223">
        <v>0</v>
      </c>
      <c r="GF223">
        <v>625116835</v>
      </c>
      <c r="GG223">
        <v>1</v>
      </c>
      <c r="GH223">
        <v>1</v>
      </c>
      <c r="GI223">
        <v>4</v>
      </c>
      <c r="GJ223">
        <v>0</v>
      </c>
      <c r="GK223">
        <f>ROUND(R223*(S12)/100,0)</f>
        <v>0</v>
      </c>
      <c r="GL223">
        <f t="shared" si="183"/>
        <v>0</v>
      </c>
      <c r="GM223">
        <f t="shared" si="184"/>
        <v>46229</v>
      </c>
      <c r="GN223">
        <f t="shared" si="185"/>
        <v>46229</v>
      </c>
      <c r="GO223">
        <f t="shared" si="186"/>
        <v>0</v>
      </c>
      <c r="GP223">
        <f t="shared" si="187"/>
        <v>0</v>
      </c>
      <c r="GQ223" t="s">
        <v>606</v>
      </c>
      <c r="GR223">
        <v>0</v>
      </c>
      <c r="GS223">
        <v>8</v>
      </c>
      <c r="GT223">
        <v>0</v>
      </c>
      <c r="GU223">
        <v>1</v>
      </c>
      <c r="GV223">
        <v>0</v>
      </c>
      <c r="GW223">
        <v>0</v>
      </c>
    </row>
    <row r="224" spans="1:255" ht="12.75">
      <c r="A224" s="2">
        <v>19</v>
      </c>
      <c r="B224" s="2">
        <v>1</v>
      </c>
      <c r="C224" s="2"/>
      <c r="D224" s="2"/>
      <c r="E224" s="2"/>
      <c r="F224" s="2" t="s">
        <v>3</v>
      </c>
      <c r="G224" s="2" t="str">
        <f>'1.Смета.и.Акт'!C207</f>
        <v>Урна</v>
      </c>
      <c r="H224" s="2" t="s">
        <v>3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>
        <v>1</v>
      </c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>
        <v>0</v>
      </c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ht="12.75">
      <c r="A225" s="2">
        <v>17</v>
      </c>
      <c r="B225" s="2">
        <v>1</v>
      </c>
      <c r="C225" s="2">
        <f>ROW(SmtRes!A353)</f>
        <v>353</v>
      </c>
      <c r="D225" s="2">
        <f>ROW(EtalonRes!A331)</f>
        <v>331</v>
      </c>
      <c r="E225" s="2" t="s">
        <v>301</v>
      </c>
      <c r="F225" s="2" t="s">
        <v>270</v>
      </c>
      <c r="G225" s="2" t="s">
        <v>271</v>
      </c>
      <c r="H225" s="2" t="s">
        <v>29</v>
      </c>
      <c r="I225" s="2">
        <f>'1.Смета.и.Акт'!E209</f>
        <v>0.002</v>
      </c>
      <c r="J225" s="2">
        <v>0</v>
      </c>
      <c r="K225" s="2"/>
      <c r="L225" s="2"/>
      <c r="M225" s="2"/>
      <c r="N225" s="2"/>
      <c r="O225" s="2">
        <f aca="true" t="shared" si="193" ref="O225:O236">ROUND(CP225,0)</f>
        <v>4</v>
      </c>
      <c r="P225" s="2">
        <f aca="true" t="shared" si="194" ref="P225:P236">ROUND(CQ225*I225,0)</f>
        <v>0</v>
      </c>
      <c r="Q225" s="2">
        <f aca="true" t="shared" si="195" ref="Q225:Q236">ROUND(CR225*I225,0)</f>
        <v>0</v>
      </c>
      <c r="R225" s="2">
        <f aca="true" t="shared" si="196" ref="R225:R236">ROUND(CS225*I225,0)</f>
        <v>0</v>
      </c>
      <c r="S225" s="2">
        <f aca="true" t="shared" si="197" ref="S225:S236">ROUND(CT225*I225,0)</f>
        <v>4</v>
      </c>
      <c r="T225" s="2">
        <f aca="true" t="shared" si="198" ref="T225:T236">ROUND(CU225*I225,0)</f>
        <v>0</v>
      </c>
      <c r="U225" s="2">
        <f aca="true" t="shared" si="199" ref="U225:U236">CV225*I225</f>
        <v>0.56</v>
      </c>
      <c r="V225" s="2">
        <f aca="true" t="shared" si="200" ref="V225:V236">CW225*I225</f>
        <v>0</v>
      </c>
      <c r="W225" s="2">
        <f aca="true" t="shared" si="201" ref="W225:W236">ROUND(CX225*I225,0)</f>
        <v>0</v>
      </c>
      <c r="X225" s="2">
        <f aca="true" t="shared" si="202" ref="X225:X236">ROUND(CY225,0)</f>
        <v>3</v>
      </c>
      <c r="Y225" s="2">
        <f aca="true" t="shared" si="203" ref="Y225:Y236">ROUND(CZ225,0)</f>
        <v>1</v>
      </c>
      <c r="Z225" s="2"/>
      <c r="AA225" s="2">
        <v>31892590</v>
      </c>
      <c r="AB225" s="2">
        <f>'1.Смета.и.Акт'!F209</f>
        <v>2203.6</v>
      </c>
      <c r="AC225" s="2">
        <f aca="true" t="shared" si="204" ref="AC225:AC232">ROUND((ES225),2)</f>
        <v>0</v>
      </c>
      <c r="AD225" s="2">
        <f>'1.Смета.и.Акт'!H209</f>
        <v>0</v>
      </c>
      <c r="AE225" s="2">
        <f>'1.Смета.и.Акт'!I209</f>
        <v>0</v>
      </c>
      <c r="AF225" s="2">
        <f>'1.Смета.и.Акт'!G209</f>
        <v>2203.6</v>
      </c>
      <c r="AG225" s="2">
        <f aca="true" t="shared" si="205" ref="AG225:AG236">ROUND((AP225),2)</f>
        <v>0</v>
      </c>
      <c r="AH225" s="2">
        <f aca="true" t="shared" si="206" ref="AH225:AH236">(EW225)</f>
        <v>280</v>
      </c>
      <c r="AI225" s="2">
        <f aca="true" t="shared" si="207" ref="AI225:AI236">(EX225)</f>
        <v>0</v>
      </c>
      <c r="AJ225" s="2">
        <f aca="true" t="shared" si="208" ref="AJ225:AJ236">ROUND((AS225),2)</f>
        <v>0</v>
      </c>
      <c r="AK225" s="2">
        <v>2203.6</v>
      </c>
      <c r="AL225" s="2">
        <v>0</v>
      </c>
      <c r="AM225" s="2">
        <v>0</v>
      </c>
      <c r="AN225" s="2">
        <v>0</v>
      </c>
      <c r="AO225" s="2">
        <v>2203.6</v>
      </c>
      <c r="AP225" s="2">
        <v>0</v>
      </c>
      <c r="AQ225" s="2">
        <v>280</v>
      </c>
      <c r="AR225" s="2">
        <v>0</v>
      </c>
      <c r="AS225" s="2">
        <v>0</v>
      </c>
      <c r="AT225" s="2">
        <f>'1.Смета.и.Акт'!E210</f>
        <v>64</v>
      </c>
      <c r="AU225" s="2">
        <f>'1.Смета.и.Акт'!E211</f>
        <v>34</v>
      </c>
      <c r="AV225" s="2">
        <v>1</v>
      </c>
      <c r="AW225" s="2">
        <v>1</v>
      </c>
      <c r="AX225" s="2"/>
      <c r="AY225" s="2"/>
      <c r="AZ225" s="2">
        <v>1</v>
      </c>
      <c r="BA225" s="2">
        <v>1</v>
      </c>
      <c r="BB225" s="2">
        <v>1</v>
      </c>
      <c r="BC225" s="2">
        <v>1</v>
      </c>
      <c r="BD225" s="2" t="s">
        <v>3</v>
      </c>
      <c r="BE225" s="2" t="s">
        <v>3</v>
      </c>
      <c r="BF225" s="2" t="s">
        <v>3</v>
      </c>
      <c r="BG225" s="2" t="s">
        <v>3</v>
      </c>
      <c r="BH225" s="2">
        <v>0</v>
      </c>
      <c r="BI225" s="2">
        <v>1</v>
      </c>
      <c r="BJ225" s="2" t="s">
        <v>272</v>
      </c>
      <c r="BK225" s="2"/>
      <c r="BL225" s="2"/>
      <c r="BM225" s="2">
        <v>1003</v>
      </c>
      <c r="BN225" s="2">
        <v>0</v>
      </c>
      <c r="BO225" s="2" t="s">
        <v>3</v>
      </c>
      <c r="BP225" s="2">
        <v>0</v>
      </c>
      <c r="BQ225" s="2">
        <v>1</v>
      </c>
      <c r="BR225" s="2">
        <v>0</v>
      </c>
      <c r="BS225" s="2">
        <v>1</v>
      </c>
      <c r="BT225" s="2">
        <v>1</v>
      </c>
      <c r="BU225" s="2">
        <v>1</v>
      </c>
      <c r="BV225" s="2">
        <v>1</v>
      </c>
      <c r="BW225" s="2">
        <v>1</v>
      </c>
      <c r="BX225" s="2">
        <v>1</v>
      </c>
      <c r="BY225" s="2" t="s">
        <v>3</v>
      </c>
      <c r="BZ225" s="2">
        <v>80</v>
      </c>
      <c r="CA225" s="2">
        <v>45</v>
      </c>
      <c r="CB225" s="2"/>
      <c r="CC225" s="2"/>
      <c r="CD225" s="2"/>
      <c r="CE225" s="2"/>
      <c r="CF225" s="2">
        <v>0</v>
      </c>
      <c r="CG225" s="2">
        <v>0</v>
      </c>
      <c r="CH225" s="2"/>
      <c r="CI225" s="2"/>
      <c r="CJ225" s="2"/>
      <c r="CK225" s="2"/>
      <c r="CL225" s="2"/>
      <c r="CM225" s="2">
        <v>0</v>
      </c>
      <c r="CN225" s="2" t="s">
        <v>3</v>
      </c>
      <c r="CO225" s="2">
        <v>0</v>
      </c>
      <c r="CP225" s="2">
        <f>IF('1.Смета.и.Акт'!F209=AC225+AD225+AF225,P225+Q225+S225,I225*AB225)</f>
        <v>4</v>
      </c>
      <c r="CQ225" s="2">
        <f aca="true" t="shared" si="209" ref="CQ225:CQ236">AC225*BC225</f>
        <v>0</v>
      </c>
      <c r="CR225" s="2">
        <f aca="true" t="shared" si="210" ref="CR225:CR236">AD225*BB225</f>
        <v>0</v>
      </c>
      <c r="CS225" s="2">
        <f aca="true" t="shared" si="211" ref="CS225:CS236">AE225*BS225</f>
        <v>0</v>
      </c>
      <c r="CT225" s="2">
        <f aca="true" t="shared" si="212" ref="CT225:CT236">AF225*BA225</f>
        <v>2203.6</v>
      </c>
      <c r="CU225" s="2">
        <f aca="true" t="shared" si="213" ref="CU225:CU236">AG225</f>
        <v>0</v>
      </c>
      <c r="CV225" s="2">
        <f aca="true" t="shared" si="214" ref="CV225:CV236">AH225</f>
        <v>280</v>
      </c>
      <c r="CW225" s="2">
        <f aca="true" t="shared" si="215" ref="CW225:CW236">AI225</f>
        <v>0</v>
      </c>
      <c r="CX225" s="2">
        <f aca="true" t="shared" si="216" ref="CX225:CX236">AJ225</f>
        <v>0</v>
      </c>
      <c r="CY225" s="2">
        <f aca="true" t="shared" si="217" ref="CY225:CY236">(((S225+(R225*IF(0,0,1)))*AT225)/100)</f>
        <v>2.56</v>
      </c>
      <c r="CZ225" s="2">
        <f aca="true" t="shared" si="218" ref="CZ225:CZ236">(((S225+(R225*IF(0,0,1)))*AU225)/100)</f>
        <v>1.36</v>
      </c>
      <c r="DA225" s="2"/>
      <c r="DB225" s="2"/>
      <c r="DC225" s="2" t="s">
        <v>3</v>
      </c>
      <c r="DD225" s="2" t="s">
        <v>3</v>
      </c>
      <c r="DE225" s="2" t="s">
        <v>3</v>
      </c>
      <c r="DF225" s="2" t="s">
        <v>3</v>
      </c>
      <c r="DG225" s="2" t="s">
        <v>3</v>
      </c>
      <c r="DH225" s="2" t="s">
        <v>3</v>
      </c>
      <c r="DI225" s="2" t="s">
        <v>3</v>
      </c>
      <c r="DJ225" s="2" t="s">
        <v>3</v>
      </c>
      <c r="DK225" s="2" t="s">
        <v>3</v>
      </c>
      <c r="DL225" s="2" t="s">
        <v>3</v>
      </c>
      <c r="DM225" s="2" t="s">
        <v>3</v>
      </c>
      <c r="DN225" s="2">
        <v>0</v>
      </c>
      <c r="DO225" s="2">
        <v>0</v>
      </c>
      <c r="DP225" s="2">
        <v>1</v>
      </c>
      <c r="DQ225" s="2">
        <v>1</v>
      </c>
      <c r="DR225" s="2"/>
      <c r="DS225" s="2"/>
      <c r="DT225" s="2"/>
      <c r="DU225" s="2">
        <v>1013</v>
      </c>
      <c r="DV225" s="2" t="s">
        <v>29</v>
      </c>
      <c r="DW225" s="2" t="str">
        <f>'1.Смета.и.Акт'!D209</f>
        <v>100 м3 грунта</v>
      </c>
      <c r="DX225" s="2">
        <v>1</v>
      </c>
      <c r="DY225" s="2"/>
      <c r="DZ225" s="2"/>
      <c r="EA225" s="2"/>
      <c r="EB225" s="2"/>
      <c r="EC225" s="2"/>
      <c r="ED225" s="2"/>
      <c r="EE225" s="2">
        <v>27364841</v>
      </c>
      <c r="EF225" s="2">
        <v>1</v>
      </c>
      <c r="EG225" s="2" t="s">
        <v>21</v>
      </c>
      <c r="EH225" s="2">
        <v>0</v>
      </c>
      <c r="EI225" s="2" t="s">
        <v>3</v>
      </c>
      <c r="EJ225" s="2">
        <v>1</v>
      </c>
      <c r="EK225" s="2">
        <v>1003</v>
      </c>
      <c r="EL225" s="2" t="s">
        <v>33</v>
      </c>
      <c r="EM225" s="2" t="s">
        <v>23</v>
      </c>
      <c r="EN225" s="2"/>
      <c r="EO225" s="2" t="s">
        <v>3</v>
      </c>
      <c r="EP225" s="2"/>
      <c r="EQ225" s="2">
        <v>131072</v>
      </c>
      <c r="ER225" s="2">
        <v>2203.6</v>
      </c>
      <c r="ES225" s="2">
        <v>0</v>
      </c>
      <c r="ET225" s="2">
        <v>0</v>
      </c>
      <c r="EU225" s="2">
        <v>0</v>
      </c>
      <c r="EV225" s="2">
        <v>2203.6</v>
      </c>
      <c r="EW225" s="2">
        <v>280</v>
      </c>
      <c r="EX225" s="2">
        <v>0</v>
      </c>
      <c r="EY225" s="2">
        <v>0</v>
      </c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>
        <v>0</v>
      </c>
      <c r="FR225" s="2">
        <f aca="true" t="shared" si="219" ref="FR225:FR236">ROUND(IF(AND(BH225=3,BI225=3),P225,0),0)</f>
        <v>0</v>
      </c>
      <c r="FS225" s="2">
        <v>0</v>
      </c>
      <c r="FT225" s="2" t="s">
        <v>24</v>
      </c>
      <c r="FU225" s="2" t="s">
        <v>25</v>
      </c>
      <c r="FV225" s="2" t="s">
        <v>24</v>
      </c>
      <c r="FW225" s="2" t="s">
        <v>25</v>
      </c>
      <c r="FX225" s="2">
        <v>64</v>
      </c>
      <c r="FY225" s="2">
        <v>34</v>
      </c>
      <c r="FZ225" s="2"/>
      <c r="GA225" s="2" t="s">
        <v>3</v>
      </c>
      <c r="GB225" s="2"/>
      <c r="GC225" s="2"/>
      <c r="GD225" s="2">
        <v>0</v>
      </c>
      <c r="GE225" s="2"/>
      <c r="GF225" s="2">
        <v>-1395255538</v>
      </c>
      <c r="GG225" s="2">
        <v>2</v>
      </c>
      <c r="GH225" s="2">
        <v>1</v>
      </c>
      <c r="GI225" s="2">
        <v>-2</v>
      </c>
      <c r="GJ225" s="2">
        <v>0</v>
      </c>
      <c r="GK225" s="2">
        <f>ROUND(R225*(R12)/100,0)</f>
        <v>0</v>
      </c>
      <c r="GL225" s="2">
        <f aca="true" t="shared" si="220" ref="GL225:GL236">ROUND(IF(AND(BH225=3,BI225=3,FS225&lt;&gt;0),P225,0),0)</f>
        <v>0</v>
      </c>
      <c r="GM225" s="2">
        <f aca="true" t="shared" si="221" ref="GM225:GM236">O225+X225+Y225+GK225</f>
        <v>8</v>
      </c>
      <c r="GN225" s="2">
        <f aca="true" t="shared" si="222" ref="GN225:GN236">ROUND(IF(OR(BI225=0,BI225=1),O225+X225+Y225+GK225,0),0)</f>
        <v>8</v>
      </c>
      <c r="GO225" s="2">
        <f aca="true" t="shared" si="223" ref="GO225:GO236">ROUND(IF(BI225=2,O225+X225+Y225+GK225,0),0)</f>
        <v>0</v>
      </c>
      <c r="GP225" s="2">
        <f aca="true" t="shared" si="224" ref="GP225:GP236">ROUND(IF(BI225=4,O225+X225+Y225+GK225,0),0)</f>
        <v>0</v>
      </c>
      <c r="GQ225" s="2"/>
      <c r="GR225" s="2">
        <v>0</v>
      </c>
      <c r="GS225" s="2"/>
      <c r="GT225" s="2">
        <v>0</v>
      </c>
      <c r="GU225" s="2">
        <v>1</v>
      </c>
      <c r="GV225" s="2">
        <v>0</v>
      </c>
      <c r="GW225" s="2">
        <v>0</v>
      </c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05" ht="12.75">
      <c r="A226">
        <v>17</v>
      </c>
      <c r="B226">
        <v>1</v>
      </c>
      <c r="C226">
        <f>ROW(SmtRes!A354)</f>
        <v>354</v>
      </c>
      <c r="D226">
        <f>ROW(EtalonRes!A332)</f>
        <v>332</v>
      </c>
      <c r="E226" t="s">
        <v>301</v>
      </c>
      <c r="F226" t="s">
        <v>270</v>
      </c>
      <c r="G226" t="s">
        <v>271</v>
      </c>
      <c r="H226" t="s">
        <v>29</v>
      </c>
      <c r="I226">
        <f>'1.Смета.и.Акт'!E209</f>
        <v>0.002</v>
      </c>
      <c r="J226">
        <v>0</v>
      </c>
      <c r="O226">
        <f t="shared" si="193"/>
        <v>29</v>
      </c>
      <c r="P226">
        <f t="shared" si="194"/>
        <v>0</v>
      </c>
      <c r="Q226">
        <f t="shared" si="195"/>
        <v>0</v>
      </c>
      <c r="R226">
        <f t="shared" si="196"/>
        <v>0</v>
      </c>
      <c r="S226">
        <f t="shared" si="197"/>
        <v>29</v>
      </c>
      <c r="T226">
        <f t="shared" si="198"/>
        <v>0</v>
      </c>
      <c r="U226">
        <f t="shared" si="199"/>
        <v>0.56</v>
      </c>
      <c r="V226">
        <f t="shared" si="200"/>
        <v>0</v>
      </c>
      <c r="W226">
        <f t="shared" si="201"/>
        <v>0</v>
      </c>
      <c r="X226">
        <f t="shared" si="202"/>
        <v>19</v>
      </c>
      <c r="Y226">
        <f t="shared" si="203"/>
        <v>10</v>
      </c>
      <c r="AA226">
        <v>31892591</v>
      </c>
      <c r="AB226">
        <f aca="true" t="shared" si="225" ref="AB225:AB236">ROUND((AC226+AD226+AF226),2)</f>
        <v>2203.6</v>
      </c>
      <c r="AC226">
        <f t="shared" si="204"/>
        <v>0</v>
      </c>
      <c r="AD226">
        <f aca="true" t="shared" si="226" ref="AD225:AD236">ROUND((((ET226)-(EU226))+AE226),2)</f>
        <v>0</v>
      </c>
      <c r="AE226">
        <f aca="true" t="shared" si="227" ref="AE225:AE236">ROUND((EU226),2)</f>
        <v>0</v>
      </c>
      <c r="AF226">
        <f aca="true" t="shared" si="228" ref="AF225:AF236">ROUND((EV226),2)</f>
        <v>2203.6</v>
      </c>
      <c r="AG226">
        <f t="shared" si="205"/>
        <v>0</v>
      </c>
      <c r="AH226">
        <f t="shared" si="206"/>
        <v>280</v>
      </c>
      <c r="AI226">
        <f t="shared" si="207"/>
        <v>0</v>
      </c>
      <c r="AJ226">
        <f t="shared" si="208"/>
        <v>0</v>
      </c>
      <c r="AK226">
        <v>2203.6</v>
      </c>
      <c r="AL226">
        <v>0</v>
      </c>
      <c r="AM226">
        <v>0</v>
      </c>
      <c r="AN226">
        <v>0</v>
      </c>
      <c r="AO226">
        <v>2203.6</v>
      </c>
      <c r="AP226">
        <v>0</v>
      </c>
      <c r="AQ226">
        <v>280</v>
      </c>
      <c r="AR226">
        <v>0</v>
      </c>
      <c r="AS226">
        <v>0</v>
      </c>
      <c r="AT226">
        <v>64</v>
      </c>
      <c r="AU226">
        <v>34</v>
      </c>
      <c r="AV226">
        <v>1</v>
      </c>
      <c r="AW226">
        <v>1</v>
      </c>
      <c r="AZ226">
        <v>6.49</v>
      </c>
      <c r="BA226">
        <v>6.49</v>
      </c>
      <c r="BB226">
        <v>6.49</v>
      </c>
      <c r="BC226">
        <v>6.49</v>
      </c>
      <c r="BH226">
        <v>0</v>
      </c>
      <c r="BI226">
        <v>1</v>
      </c>
      <c r="BJ226" t="s">
        <v>272</v>
      </c>
      <c r="BM226">
        <v>1003</v>
      </c>
      <c r="BN226">
        <v>0</v>
      </c>
      <c r="BP226">
        <v>0</v>
      </c>
      <c r="BQ226">
        <v>1</v>
      </c>
      <c r="BR226">
        <v>0</v>
      </c>
      <c r="BS226">
        <v>6.49</v>
      </c>
      <c r="BT226">
        <v>1</v>
      </c>
      <c r="BU226">
        <v>1</v>
      </c>
      <c r="BV226">
        <v>1</v>
      </c>
      <c r="BW226">
        <v>1</v>
      </c>
      <c r="BX226">
        <v>1</v>
      </c>
      <c r="BZ226">
        <v>80</v>
      </c>
      <c r="CA226">
        <v>45</v>
      </c>
      <c r="CF226">
        <v>0</v>
      </c>
      <c r="CG226">
        <v>0</v>
      </c>
      <c r="CM226">
        <v>0</v>
      </c>
      <c r="CO226">
        <v>0</v>
      </c>
      <c r="CP226">
        <f aca="true" t="shared" si="229" ref="CP225:CP236">(P226+Q226+S226)</f>
        <v>29</v>
      </c>
      <c r="CQ226">
        <f t="shared" si="209"/>
        <v>0</v>
      </c>
      <c r="CR226">
        <f t="shared" si="210"/>
        <v>0</v>
      </c>
      <c r="CS226">
        <f t="shared" si="211"/>
        <v>0</v>
      </c>
      <c r="CT226">
        <f t="shared" si="212"/>
        <v>14301.364</v>
      </c>
      <c r="CU226">
        <f t="shared" si="213"/>
        <v>0</v>
      </c>
      <c r="CV226">
        <f t="shared" si="214"/>
        <v>280</v>
      </c>
      <c r="CW226">
        <f t="shared" si="215"/>
        <v>0</v>
      </c>
      <c r="CX226">
        <f t="shared" si="216"/>
        <v>0</v>
      </c>
      <c r="CY226">
        <f t="shared" si="217"/>
        <v>18.56</v>
      </c>
      <c r="CZ226">
        <f t="shared" si="218"/>
        <v>9.86</v>
      </c>
      <c r="DN226">
        <v>0</v>
      </c>
      <c r="DO226">
        <v>0</v>
      </c>
      <c r="DP226">
        <v>1</v>
      </c>
      <c r="DQ226">
        <v>1</v>
      </c>
      <c r="DU226">
        <v>1013</v>
      </c>
      <c r="DV226" t="s">
        <v>29</v>
      </c>
      <c r="DW226" t="s">
        <v>29</v>
      </c>
      <c r="DX226">
        <v>1</v>
      </c>
      <c r="EE226">
        <v>27364841</v>
      </c>
      <c r="EF226">
        <v>1</v>
      </c>
      <c r="EG226" t="s">
        <v>21</v>
      </c>
      <c r="EH226">
        <v>0</v>
      </c>
      <c r="EJ226">
        <v>1</v>
      </c>
      <c r="EK226">
        <v>1003</v>
      </c>
      <c r="EL226" t="s">
        <v>33</v>
      </c>
      <c r="EM226" t="s">
        <v>23</v>
      </c>
      <c r="EQ226">
        <v>131072</v>
      </c>
      <c r="ER226">
        <v>2203.6</v>
      </c>
      <c r="ES226">
        <v>0</v>
      </c>
      <c r="ET226">
        <v>0</v>
      </c>
      <c r="EU226">
        <v>0</v>
      </c>
      <c r="EV226">
        <v>2203.6</v>
      </c>
      <c r="EW226">
        <v>280</v>
      </c>
      <c r="EX226">
        <v>0</v>
      </c>
      <c r="EY226">
        <v>0</v>
      </c>
      <c r="FQ226">
        <v>0</v>
      </c>
      <c r="FR226">
        <f t="shared" si="219"/>
        <v>0</v>
      </c>
      <c r="FS226">
        <v>0</v>
      </c>
      <c r="FT226" t="s">
        <v>24</v>
      </c>
      <c r="FU226" t="s">
        <v>25</v>
      </c>
      <c r="FV226" t="s">
        <v>24</v>
      </c>
      <c r="FW226" t="s">
        <v>25</v>
      </c>
      <c r="FX226">
        <v>64</v>
      </c>
      <c r="FY226">
        <v>34</v>
      </c>
      <c r="GD226">
        <v>0</v>
      </c>
      <c r="GF226">
        <v>-1395255538</v>
      </c>
      <c r="GG226">
        <v>1</v>
      </c>
      <c r="GH226">
        <v>1</v>
      </c>
      <c r="GI226">
        <v>4</v>
      </c>
      <c r="GJ226">
        <v>0</v>
      </c>
      <c r="GK226">
        <f>ROUND(R226*(S12)/100,0)</f>
        <v>0</v>
      </c>
      <c r="GL226">
        <f t="shared" si="220"/>
        <v>0</v>
      </c>
      <c r="GM226">
        <f t="shared" si="221"/>
        <v>58</v>
      </c>
      <c r="GN226">
        <f t="shared" si="222"/>
        <v>58</v>
      </c>
      <c r="GO226">
        <f t="shared" si="223"/>
        <v>0</v>
      </c>
      <c r="GP226">
        <f t="shared" si="224"/>
        <v>0</v>
      </c>
      <c r="GR226">
        <v>0</v>
      </c>
      <c r="GT226">
        <v>0</v>
      </c>
      <c r="GU226">
        <v>1</v>
      </c>
      <c r="GV226">
        <v>0</v>
      </c>
      <c r="GW226">
        <v>0</v>
      </c>
    </row>
    <row r="227" spans="1:255" ht="12.75">
      <c r="A227" s="2">
        <v>17</v>
      </c>
      <c r="B227" s="2">
        <v>1</v>
      </c>
      <c r="C227" s="2">
        <f>ROW(SmtRes!A371)</f>
        <v>371</v>
      </c>
      <c r="D227" s="2">
        <f>ROW(EtalonRes!A348)</f>
        <v>348</v>
      </c>
      <c r="E227" s="2" t="s">
        <v>302</v>
      </c>
      <c r="F227" s="2" t="s">
        <v>274</v>
      </c>
      <c r="G227" s="2" t="s">
        <v>275</v>
      </c>
      <c r="H227" s="2" t="s">
        <v>276</v>
      </c>
      <c r="I227" s="2">
        <f>'1.Смета.и.Акт'!E212</f>
        <v>0.002</v>
      </c>
      <c r="J227" s="2">
        <v>0</v>
      </c>
      <c r="K227" s="2"/>
      <c r="L227" s="2"/>
      <c r="M227" s="2"/>
      <c r="N227" s="2"/>
      <c r="O227" s="2">
        <f t="shared" si="193"/>
        <v>138</v>
      </c>
      <c r="P227" s="2">
        <f t="shared" si="194"/>
        <v>124</v>
      </c>
      <c r="Q227" s="2">
        <f t="shared" si="195"/>
        <v>4</v>
      </c>
      <c r="R227" s="2">
        <f t="shared" si="196"/>
        <v>1</v>
      </c>
      <c r="S227" s="2">
        <f t="shared" si="197"/>
        <v>10</v>
      </c>
      <c r="T227" s="2">
        <f t="shared" si="198"/>
        <v>0</v>
      </c>
      <c r="U227" s="2">
        <f t="shared" si="199"/>
        <v>1.19652</v>
      </c>
      <c r="V227" s="2">
        <f t="shared" si="200"/>
        <v>0.03724</v>
      </c>
      <c r="W227" s="2">
        <f t="shared" si="201"/>
        <v>0</v>
      </c>
      <c r="X227" s="2">
        <f t="shared" si="202"/>
        <v>9</v>
      </c>
      <c r="Y227" s="2">
        <f t="shared" si="203"/>
        <v>5</v>
      </c>
      <c r="Z227" s="2"/>
      <c r="AA227" s="2">
        <v>31892590</v>
      </c>
      <c r="AB227" s="2">
        <f>'1.Смета.и.Акт'!F212</f>
        <v>69206.78</v>
      </c>
      <c r="AC227" s="2">
        <f t="shared" si="204"/>
        <v>62182.92</v>
      </c>
      <c r="AD227" s="2">
        <f>'1.Смета.и.Акт'!H212</f>
        <v>1878.82</v>
      </c>
      <c r="AE227" s="2">
        <f>'1.Смета.и.Акт'!I212</f>
        <v>252.49</v>
      </c>
      <c r="AF227" s="2">
        <f>'1.Смета.и.Акт'!G212</f>
        <v>5145.04</v>
      </c>
      <c r="AG227" s="2">
        <f t="shared" si="205"/>
        <v>0</v>
      </c>
      <c r="AH227" s="2">
        <f t="shared" si="206"/>
        <v>598.26</v>
      </c>
      <c r="AI227" s="2">
        <f t="shared" si="207"/>
        <v>18.62</v>
      </c>
      <c r="AJ227" s="2">
        <f t="shared" si="208"/>
        <v>0</v>
      </c>
      <c r="AK227" s="2">
        <v>69206.78</v>
      </c>
      <c r="AL227" s="2">
        <v>62182.92</v>
      </c>
      <c r="AM227" s="2">
        <v>1878.82</v>
      </c>
      <c r="AN227" s="2">
        <v>252.49</v>
      </c>
      <c r="AO227" s="2">
        <v>5145.04</v>
      </c>
      <c r="AP227" s="2">
        <v>0</v>
      </c>
      <c r="AQ227" s="2">
        <v>598.26</v>
      </c>
      <c r="AR227" s="2">
        <v>18.62</v>
      </c>
      <c r="AS227" s="2">
        <v>0</v>
      </c>
      <c r="AT227" s="2">
        <f>'1.Смета.и.Акт'!E213</f>
        <v>84</v>
      </c>
      <c r="AU227" s="2">
        <f>'1.Смета.и.Акт'!E214</f>
        <v>49</v>
      </c>
      <c r="AV227" s="2">
        <v>1</v>
      </c>
      <c r="AW227" s="2">
        <v>1</v>
      </c>
      <c r="AX227" s="2"/>
      <c r="AY227" s="2"/>
      <c r="AZ227" s="2">
        <v>1</v>
      </c>
      <c r="BA227" s="2">
        <v>1</v>
      </c>
      <c r="BB227" s="2">
        <v>1</v>
      </c>
      <c r="BC227" s="2">
        <v>1</v>
      </c>
      <c r="BD227" s="2" t="s">
        <v>3</v>
      </c>
      <c r="BE227" s="2" t="s">
        <v>3</v>
      </c>
      <c r="BF227" s="2" t="s">
        <v>3</v>
      </c>
      <c r="BG227" s="2" t="s">
        <v>3</v>
      </c>
      <c r="BH227" s="2">
        <v>0</v>
      </c>
      <c r="BI227" s="2">
        <v>1</v>
      </c>
      <c r="BJ227" s="2" t="s">
        <v>277</v>
      </c>
      <c r="BK227" s="2"/>
      <c r="BL227" s="2"/>
      <c r="BM227" s="2">
        <v>6001</v>
      </c>
      <c r="BN227" s="2">
        <v>0</v>
      </c>
      <c r="BO227" s="2" t="s">
        <v>3</v>
      </c>
      <c r="BP227" s="2">
        <v>0</v>
      </c>
      <c r="BQ227" s="2">
        <v>1</v>
      </c>
      <c r="BR227" s="2">
        <v>0</v>
      </c>
      <c r="BS227" s="2">
        <v>1</v>
      </c>
      <c r="BT227" s="2">
        <v>1</v>
      </c>
      <c r="BU227" s="2">
        <v>1</v>
      </c>
      <c r="BV227" s="2">
        <v>1</v>
      </c>
      <c r="BW227" s="2">
        <v>1</v>
      </c>
      <c r="BX227" s="2">
        <v>1</v>
      </c>
      <c r="BY227" s="2" t="s">
        <v>3</v>
      </c>
      <c r="BZ227" s="2">
        <v>105</v>
      </c>
      <c r="CA227" s="2">
        <v>65</v>
      </c>
      <c r="CB227" s="2"/>
      <c r="CC227" s="2"/>
      <c r="CD227" s="2"/>
      <c r="CE227" s="2"/>
      <c r="CF227" s="2">
        <v>0</v>
      </c>
      <c r="CG227" s="2">
        <v>0</v>
      </c>
      <c r="CH227" s="2"/>
      <c r="CI227" s="2"/>
      <c r="CJ227" s="2"/>
      <c r="CK227" s="2"/>
      <c r="CL227" s="2"/>
      <c r="CM227" s="2">
        <v>0</v>
      </c>
      <c r="CN227" s="2" t="s">
        <v>3</v>
      </c>
      <c r="CO227" s="2">
        <v>0</v>
      </c>
      <c r="CP227" s="2">
        <f>IF('1.Смета.и.Акт'!F212=AC227+AD227+AF227,P227+Q227+S227,I227*AB227)</f>
        <v>138</v>
      </c>
      <c r="CQ227" s="2">
        <f t="shared" si="209"/>
        <v>62182.92</v>
      </c>
      <c r="CR227" s="2">
        <f t="shared" si="210"/>
        <v>1878.82</v>
      </c>
      <c r="CS227" s="2">
        <f t="shared" si="211"/>
        <v>252.49</v>
      </c>
      <c r="CT227" s="2">
        <f t="shared" si="212"/>
        <v>5145.04</v>
      </c>
      <c r="CU227" s="2">
        <f t="shared" si="213"/>
        <v>0</v>
      </c>
      <c r="CV227" s="2">
        <f t="shared" si="214"/>
        <v>598.26</v>
      </c>
      <c r="CW227" s="2">
        <f t="shared" si="215"/>
        <v>18.62</v>
      </c>
      <c r="CX227" s="2">
        <f t="shared" si="216"/>
        <v>0</v>
      </c>
      <c r="CY227" s="2">
        <f t="shared" si="217"/>
        <v>9.24</v>
      </c>
      <c r="CZ227" s="2">
        <f t="shared" si="218"/>
        <v>5.39</v>
      </c>
      <c r="DA227" s="2"/>
      <c r="DB227" s="2"/>
      <c r="DC227" s="2" t="s">
        <v>3</v>
      </c>
      <c r="DD227" s="2" t="s">
        <v>3</v>
      </c>
      <c r="DE227" s="2" t="s">
        <v>3</v>
      </c>
      <c r="DF227" s="2" t="s">
        <v>3</v>
      </c>
      <c r="DG227" s="2" t="s">
        <v>3</v>
      </c>
      <c r="DH227" s="2" t="s">
        <v>3</v>
      </c>
      <c r="DI227" s="2" t="s">
        <v>3</v>
      </c>
      <c r="DJ227" s="2" t="s">
        <v>3</v>
      </c>
      <c r="DK227" s="2" t="s">
        <v>3</v>
      </c>
      <c r="DL227" s="2" t="s">
        <v>3</v>
      </c>
      <c r="DM227" s="2" t="s">
        <v>3</v>
      </c>
      <c r="DN227" s="2">
        <v>0</v>
      </c>
      <c r="DO227" s="2">
        <v>0</v>
      </c>
      <c r="DP227" s="2">
        <v>1</v>
      </c>
      <c r="DQ227" s="2">
        <v>1</v>
      </c>
      <c r="DR227" s="2"/>
      <c r="DS227" s="2"/>
      <c r="DT227" s="2"/>
      <c r="DU227" s="2">
        <v>1013</v>
      </c>
      <c r="DV227" s="2" t="s">
        <v>276</v>
      </c>
      <c r="DW227" s="2" t="str">
        <f>'1.Смета.и.Акт'!D212</f>
        <v>100 м3 бетона, бутобетона и железобетона в деле</v>
      </c>
      <c r="DX227" s="2">
        <v>1</v>
      </c>
      <c r="DY227" s="2"/>
      <c r="DZ227" s="2"/>
      <c r="EA227" s="2"/>
      <c r="EB227" s="2"/>
      <c r="EC227" s="2"/>
      <c r="ED227" s="2"/>
      <c r="EE227" s="2">
        <v>27364852</v>
      </c>
      <c r="EF227" s="2">
        <v>1</v>
      </c>
      <c r="EG227" s="2" t="s">
        <v>21</v>
      </c>
      <c r="EH227" s="2">
        <v>0</v>
      </c>
      <c r="EI227" s="2" t="s">
        <v>3</v>
      </c>
      <c r="EJ227" s="2">
        <v>1</v>
      </c>
      <c r="EK227" s="2">
        <v>6001</v>
      </c>
      <c r="EL227" s="2" t="s">
        <v>278</v>
      </c>
      <c r="EM227" s="2" t="s">
        <v>279</v>
      </c>
      <c r="EN227" s="2"/>
      <c r="EO227" s="2" t="s">
        <v>3</v>
      </c>
      <c r="EP227" s="2"/>
      <c r="EQ227" s="2">
        <v>131072</v>
      </c>
      <c r="ER227" s="2">
        <v>69206.78</v>
      </c>
      <c r="ES227" s="2">
        <v>62182.92</v>
      </c>
      <c r="ET227" s="2">
        <v>1878.82</v>
      </c>
      <c r="EU227" s="2">
        <v>252.49</v>
      </c>
      <c r="EV227" s="2">
        <v>5145.04</v>
      </c>
      <c r="EW227" s="2">
        <v>598.26</v>
      </c>
      <c r="EX227" s="2">
        <v>18.62</v>
      </c>
      <c r="EY227" s="2">
        <v>0</v>
      </c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>
        <v>0</v>
      </c>
      <c r="FR227" s="2">
        <f t="shared" si="219"/>
        <v>0</v>
      </c>
      <c r="FS227" s="2">
        <v>0</v>
      </c>
      <c r="FT227" s="2" t="s">
        <v>24</v>
      </c>
      <c r="FU227" s="2" t="s">
        <v>25</v>
      </c>
      <c r="FV227" s="2" t="s">
        <v>24</v>
      </c>
      <c r="FW227" s="2" t="s">
        <v>25</v>
      </c>
      <c r="FX227" s="2">
        <v>84</v>
      </c>
      <c r="FY227" s="2">
        <v>49</v>
      </c>
      <c r="FZ227" s="2"/>
      <c r="GA227" s="2" t="s">
        <v>3</v>
      </c>
      <c r="GB227" s="2"/>
      <c r="GC227" s="2"/>
      <c r="GD227" s="2">
        <v>0</v>
      </c>
      <c r="GE227" s="2"/>
      <c r="GF227" s="2">
        <v>2078462709</v>
      </c>
      <c r="GG227" s="2">
        <v>2</v>
      </c>
      <c r="GH227" s="2">
        <v>1</v>
      </c>
      <c r="GI227" s="2">
        <v>-2</v>
      </c>
      <c r="GJ227" s="2">
        <v>0</v>
      </c>
      <c r="GK227" s="2">
        <f>ROUND(R227*(R12)/100,0)</f>
        <v>0</v>
      </c>
      <c r="GL227" s="2">
        <f t="shared" si="220"/>
        <v>0</v>
      </c>
      <c r="GM227" s="2">
        <f t="shared" si="221"/>
        <v>152</v>
      </c>
      <c r="GN227" s="2">
        <f t="shared" si="222"/>
        <v>152</v>
      </c>
      <c r="GO227" s="2">
        <f t="shared" si="223"/>
        <v>0</v>
      </c>
      <c r="GP227" s="2">
        <f t="shared" si="224"/>
        <v>0</v>
      </c>
      <c r="GQ227" s="2"/>
      <c r="GR227" s="2">
        <v>0</v>
      </c>
      <c r="GS227" s="2"/>
      <c r="GT227" s="2">
        <v>0</v>
      </c>
      <c r="GU227" s="2">
        <v>1</v>
      </c>
      <c r="GV227" s="2">
        <v>0</v>
      </c>
      <c r="GW227" s="2">
        <v>0</v>
      </c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05" ht="12.75">
      <c r="A228">
        <v>17</v>
      </c>
      <c r="B228">
        <v>1</v>
      </c>
      <c r="C228">
        <f>ROW(SmtRes!A388)</f>
        <v>388</v>
      </c>
      <c r="D228">
        <f>ROW(EtalonRes!A364)</f>
        <v>364</v>
      </c>
      <c r="E228" t="s">
        <v>302</v>
      </c>
      <c r="F228" t="s">
        <v>274</v>
      </c>
      <c r="G228" t="s">
        <v>275</v>
      </c>
      <c r="H228" t="s">
        <v>276</v>
      </c>
      <c r="I228">
        <f>'1.Смета.и.Акт'!E212</f>
        <v>0.002</v>
      </c>
      <c r="J228">
        <v>0</v>
      </c>
      <c r="O228">
        <f t="shared" si="193"/>
        <v>898</v>
      </c>
      <c r="P228">
        <f t="shared" si="194"/>
        <v>807</v>
      </c>
      <c r="Q228">
        <f t="shared" si="195"/>
        <v>24</v>
      </c>
      <c r="R228">
        <f t="shared" si="196"/>
        <v>3</v>
      </c>
      <c r="S228">
        <f t="shared" si="197"/>
        <v>67</v>
      </c>
      <c r="T228">
        <f t="shared" si="198"/>
        <v>0</v>
      </c>
      <c r="U228">
        <f t="shared" si="199"/>
        <v>1.19652</v>
      </c>
      <c r="V228">
        <f t="shared" si="200"/>
        <v>0.03724</v>
      </c>
      <c r="W228">
        <f t="shared" si="201"/>
        <v>0</v>
      </c>
      <c r="X228">
        <f t="shared" si="202"/>
        <v>59</v>
      </c>
      <c r="Y228">
        <f t="shared" si="203"/>
        <v>34</v>
      </c>
      <c r="AA228">
        <v>31892591</v>
      </c>
      <c r="AB228">
        <f t="shared" si="225"/>
        <v>69206.78</v>
      </c>
      <c r="AC228">
        <f t="shared" si="204"/>
        <v>62182.92</v>
      </c>
      <c r="AD228">
        <f t="shared" si="226"/>
        <v>1878.82</v>
      </c>
      <c r="AE228">
        <f t="shared" si="227"/>
        <v>252.49</v>
      </c>
      <c r="AF228">
        <f t="shared" si="228"/>
        <v>5145.04</v>
      </c>
      <c r="AG228">
        <f t="shared" si="205"/>
        <v>0</v>
      </c>
      <c r="AH228">
        <f t="shared" si="206"/>
        <v>598.26</v>
      </c>
      <c r="AI228">
        <f t="shared" si="207"/>
        <v>18.62</v>
      </c>
      <c r="AJ228">
        <f t="shared" si="208"/>
        <v>0</v>
      </c>
      <c r="AK228">
        <v>69206.78</v>
      </c>
      <c r="AL228">
        <v>62182.92</v>
      </c>
      <c r="AM228">
        <v>1878.82</v>
      </c>
      <c r="AN228">
        <v>252.49</v>
      </c>
      <c r="AO228">
        <v>5145.04</v>
      </c>
      <c r="AP228">
        <v>0</v>
      </c>
      <c r="AQ228">
        <v>598.26</v>
      </c>
      <c r="AR228">
        <v>18.62</v>
      </c>
      <c r="AS228">
        <v>0</v>
      </c>
      <c r="AT228">
        <v>84</v>
      </c>
      <c r="AU228">
        <v>49</v>
      </c>
      <c r="AV228">
        <v>1</v>
      </c>
      <c r="AW228">
        <v>1</v>
      </c>
      <c r="AZ228">
        <v>6.49</v>
      </c>
      <c r="BA228">
        <v>6.49</v>
      </c>
      <c r="BB228">
        <v>6.49</v>
      </c>
      <c r="BC228">
        <v>6.49</v>
      </c>
      <c r="BH228">
        <v>0</v>
      </c>
      <c r="BI228">
        <v>1</v>
      </c>
      <c r="BJ228" t="s">
        <v>277</v>
      </c>
      <c r="BM228">
        <v>6001</v>
      </c>
      <c r="BN228">
        <v>0</v>
      </c>
      <c r="BP228">
        <v>0</v>
      </c>
      <c r="BQ228">
        <v>1</v>
      </c>
      <c r="BR228">
        <v>0</v>
      </c>
      <c r="BS228">
        <v>6.49</v>
      </c>
      <c r="BT228">
        <v>1</v>
      </c>
      <c r="BU228">
        <v>1</v>
      </c>
      <c r="BV228">
        <v>1</v>
      </c>
      <c r="BW228">
        <v>1</v>
      </c>
      <c r="BX228">
        <v>1</v>
      </c>
      <c r="BZ228">
        <v>105</v>
      </c>
      <c r="CA228">
        <v>65</v>
      </c>
      <c r="CF228">
        <v>0</v>
      </c>
      <c r="CG228">
        <v>0</v>
      </c>
      <c r="CM228">
        <v>0</v>
      </c>
      <c r="CO228">
        <v>0</v>
      </c>
      <c r="CP228">
        <f t="shared" si="229"/>
        <v>898</v>
      </c>
      <c r="CQ228">
        <f t="shared" si="209"/>
        <v>403567.1508</v>
      </c>
      <c r="CR228">
        <f t="shared" si="210"/>
        <v>12193.5418</v>
      </c>
      <c r="CS228">
        <f t="shared" si="211"/>
        <v>1638.6601</v>
      </c>
      <c r="CT228">
        <f t="shared" si="212"/>
        <v>33391.3096</v>
      </c>
      <c r="CU228">
        <f t="shared" si="213"/>
        <v>0</v>
      </c>
      <c r="CV228">
        <f t="shared" si="214"/>
        <v>598.26</v>
      </c>
      <c r="CW228">
        <f t="shared" si="215"/>
        <v>18.62</v>
      </c>
      <c r="CX228">
        <f t="shared" si="216"/>
        <v>0</v>
      </c>
      <c r="CY228">
        <f t="shared" si="217"/>
        <v>58.8</v>
      </c>
      <c r="CZ228">
        <f t="shared" si="218"/>
        <v>34.3</v>
      </c>
      <c r="DN228">
        <v>0</v>
      </c>
      <c r="DO228">
        <v>0</v>
      </c>
      <c r="DP228">
        <v>1</v>
      </c>
      <c r="DQ228">
        <v>1</v>
      </c>
      <c r="DU228">
        <v>1013</v>
      </c>
      <c r="DV228" t="s">
        <v>276</v>
      </c>
      <c r="DW228" t="s">
        <v>276</v>
      </c>
      <c r="DX228">
        <v>1</v>
      </c>
      <c r="EE228">
        <v>27364852</v>
      </c>
      <c r="EF228">
        <v>1</v>
      </c>
      <c r="EG228" t="s">
        <v>21</v>
      </c>
      <c r="EH228">
        <v>0</v>
      </c>
      <c r="EJ228">
        <v>1</v>
      </c>
      <c r="EK228">
        <v>6001</v>
      </c>
      <c r="EL228" t="s">
        <v>278</v>
      </c>
      <c r="EM228" t="s">
        <v>279</v>
      </c>
      <c r="EQ228">
        <v>131072</v>
      </c>
      <c r="ER228">
        <v>69206.78</v>
      </c>
      <c r="ES228">
        <v>62182.92</v>
      </c>
      <c r="ET228">
        <v>1878.82</v>
      </c>
      <c r="EU228">
        <v>252.49</v>
      </c>
      <c r="EV228">
        <v>5145.04</v>
      </c>
      <c r="EW228">
        <v>598.26</v>
      </c>
      <c r="EX228">
        <v>18.62</v>
      </c>
      <c r="EY228">
        <v>0</v>
      </c>
      <c r="FQ228">
        <v>0</v>
      </c>
      <c r="FR228">
        <f t="shared" si="219"/>
        <v>0</v>
      </c>
      <c r="FS228">
        <v>0</v>
      </c>
      <c r="FT228" t="s">
        <v>24</v>
      </c>
      <c r="FU228" t="s">
        <v>25</v>
      </c>
      <c r="FV228" t="s">
        <v>24</v>
      </c>
      <c r="FW228" t="s">
        <v>25</v>
      </c>
      <c r="FX228">
        <v>84</v>
      </c>
      <c r="FY228">
        <v>49</v>
      </c>
      <c r="GD228">
        <v>0</v>
      </c>
      <c r="GF228">
        <v>2078462709</v>
      </c>
      <c r="GG228">
        <v>1</v>
      </c>
      <c r="GH228">
        <v>1</v>
      </c>
      <c r="GI228">
        <v>4</v>
      </c>
      <c r="GJ228">
        <v>0</v>
      </c>
      <c r="GK228">
        <f>ROUND(R228*(S12)/100,0)</f>
        <v>0</v>
      </c>
      <c r="GL228">
        <f t="shared" si="220"/>
        <v>0</v>
      </c>
      <c r="GM228">
        <f t="shared" si="221"/>
        <v>991</v>
      </c>
      <c r="GN228">
        <f t="shared" si="222"/>
        <v>991</v>
      </c>
      <c r="GO228">
        <f t="shared" si="223"/>
        <v>0</v>
      </c>
      <c r="GP228">
        <f t="shared" si="224"/>
        <v>0</v>
      </c>
      <c r="GR228">
        <v>0</v>
      </c>
      <c r="GT228">
        <v>0</v>
      </c>
      <c r="GU228">
        <v>1</v>
      </c>
      <c r="GV228">
        <v>0</v>
      </c>
      <c r="GW228">
        <v>0</v>
      </c>
    </row>
    <row r="229" spans="1:255" ht="12.75">
      <c r="A229" s="2">
        <v>18</v>
      </c>
      <c r="B229" s="2">
        <v>1</v>
      </c>
      <c r="C229" s="2">
        <v>368</v>
      </c>
      <c r="D229" s="2"/>
      <c r="E229" s="2" t="s">
        <v>303</v>
      </c>
      <c r="F229" s="2" t="s">
        <v>281</v>
      </c>
      <c r="G229" s="2" t="str">
        <f>'1.Смета.и.Акт'!C215</f>
        <v>Бетон тяжелый, крупность заполнителя более 40 мм, класс В7,5 (М 100)</v>
      </c>
      <c r="H229" s="2" t="s">
        <v>68</v>
      </c>
      <c r="I229" s="2">
        <f>I227*J229</f>
        <v>-0.204</v>
      </c>
      <c r="J229" s="2">
        <v>-101.99999999999999</v>
      </c>
      <c r="K229" s="2"/>
      <c r="L229" s="2"/>
      <c r="M229" s="2"/>
      <c r="N229" s="2"/>
      <c r="O229" s="2">
        <f t="shared" si="193"/>
        <v>-115</v>
      </c>
      <c r="P229" s="2">
        <f t="shared" si="194"/>
        <v>-115</v>
      </c>
      <c r="Q229" s="2">
        <f t="shared" si="195"/>
        <v>0</v>
      </c>
      <c r="R229" s="2">
        <f t="shared" si="196"/>
        <v>0</v>
      </c>
      <c r="S229" s="2">
        <f t="shared" si="197"/>
        <v>0</v>
      </c>
      <c r="T229" s="2">
        <f t="shared" si="198"/>
        <v>0</v>
      </c>
      <c r="U229" s="2">
        <f t="shared" si="199"/>
        <v>0</v>
      </c>
      <c r="V229" s="2">
        <f t="shared" si="200"/>
        <v>0</v>
      </c>
      <c r="W229" s="2">
        <f t="shared" si="201"/>
        <v>0</v>
      </c>
      <c r="X229" s="2">
        <f t="shared" si="202"/>
        <v>0</v>
      </c>
      <c r="Y229" s="2">
        <f t="shared" si="203"/>
        <v>0</v>
      </c>
      <c r="Z229" s="2"/>
      <c r="AA229" s="2">
        <v>31892590</v>
      </c>
      <c r="AB229" s="2">
        <f t="shared" si="225"/>
        <v>565</v>
      </c>
      <c r="AC229" s="2">
        <f>'1.Смета.и.Акт'!F215</f>
        <v>565</v>
      </c>
      <c r="AD229" s="2">
        <f t="shared" si="226"/>
        <v>0</v>
      </c>
      <c r="AE229" s="2">
        <f t="shared" si="227"/>
        <v>0</v>
      </c>
      <c r="AF229" s="2">
        <f t="shared" si="228"/>
        <v>0</v>
      </c>
      <c r="AG229" s="2">
        <f t="shared" si="205"/>
        <v>0</v>
      </c>
      <c r="AH229" s="2">
        <f t="shared" si="206"/>
        <v>0</v>
      </c>
      <c r="AI229" s="2">
        <f t="shared" si="207"/>
        <v>0</v>
      </c>
      <c r="AJ229" s="2">
        <f t="shared" si="208"/>
        <v>0</v>
      </c>
      <c r="AK229" s="2">
        <v>565</v>
      </c>
      <c r="AL229" s="2">
        <v>565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1</v>
      </c>
      <c r="AW229" s="2">
        <v>1</v>
      </c>
      <c r="AX229" s="2"/>
      <c r="AY229" s="2"/>
      <c r="AZ229" s="2">
        <v>1</v>
      </c>
      <c r="BA229" s="2">
        <v>1</v>
      </c>
      <c r="BB229" s="2">
        <v>1</v>
      </c>
      <c r="BC229" s="2">
        <v>1</v>
      </c>
      <c r="BD229" s="2" t="s">
        <v>3</v>
      </c>
      <c r="BE229" s="2" t="s">
        <v>3</v>
      </c>
      <c r="BF229" s="2" t="s">
        <v>3</v>
      </c>
      <c r="BG229" s="2" t="s">
        <v>3</v>
      </c>
      <c r="BH229" s="2">
        <v>3</v>
      </c>
      <c r="BI229" s="2">
        <v>1</v>
      </c>
      <c r="BJ229" s="2" t="str">
        <f>'1.Смета.и.Акт'!B215</f>
        <v>401-0023 ТССЦ-57 (ред.2014)</v>
      </c>
      <c r="BK229" s="2"/>
      <c r="BL229" s="2"/>
      <c r="BM229" s="2">
        <v>500001</v>
      </c>
      <c r="BN229" s="2">
        <v>0</v>
      </c>
      <c r="BO229" s="2" t="s">
        <v>3</v>
      </c>
      <c r="BP229" s="2">
        <v>0</v>
      </c>
      <c r="BQ229" s="2">
        <v>20</v>
      </c>
      <c r="BR229" s="2">
        <v>1</v>
      </c>
      <c r="BS229" s="2">
        <v>1</v>
      </c>
      <c r="BT229" s="2">
        <v>1</v>
      </c>
      <c r="BU229" s="2">
        <v>1</v>
      </c>
      <c r="BV229" s="2">
        <v>1</v>
      </c>
      <c r="BW229" s="2">
        <v>1</v>
      </c>
      <c r="BX229" s="2">
        <v>1</v>
      </c>
      <c r="BY229" s="2" t="s">
        <v>3</v>
      </c>
      <c r="BZ229" s="2">
        <v>0</v>
      </c>
      <c r="CA229" s="2">
        <v>0</v>
      </c>
      <c r="CB229" s="2"/>
      <c r="CC229" s="2"/>
      <c r="CD229" s="2"/>
      <c r="CE229" s="2"/>
      <c r="CF229" s="2">
        <v>0</v>
      </c>
      <c r="CG229" s="2">
        <v>0</v>
      </c>
      <c r="CH229" s="2"/>
      <c r="CI229" s="2"/>
      <c r="CJ229" s="2"/>
      <c r="CK229" s="2"/>
      <c r="CL229" s="2"/>
      <c r="CM229" s="2">
        <v>0</v>
      </c>
      <c r="CN229" s="2" t="s">
        <v>3</v>
      </c>
      <c r="CO229" s="2">
        <v>0</v>
      </c>
      <c r="CP229" s="2">
        <f>IF('1.Смета.и.Акт'!F215=AC229+AD229+AF229,P229+Q229+S229,I229*AB229)</f>
        <v>-115</v>
      </c>
      <c r="CQ229" s="2">
        <f t="shared" si="209"/>
        <v>565</v>
      </c>
      <c r="CR229" s="2">
        <f t="shared" si="210"/>
        <v>0</v>
      </c>
      <c r="CS229" s="2">
        <f t="shared" si="211"/>
        <v>0</v>
      </c>
      <c r="CT229" s="2">
        <f t="shared" si="212"/>
        <v>0</v>
      </c>
      <c r="CU229" s="2">
        <f t="shared" si="213"/>
        <v>0</v>
      </c>
      <c r="CV229" s="2">
        <f t="shared" si="214"/>
        <v>0</v>
      </c>
      <c r="CW229" s="2">
        <f t="shared" si="215"/>
        <v>0</v>
      </c>
      <c r="CX229" s="2">
        <f t="shared" si="216"/>
        <v>0</v>
      </c>
      <c r="CY229" s="2">
        <f t="shared" si="217"/>
        <v>0</v>
      </c>
      <c r="CZ229" s="2">
        <f t="shared" si="218"/>
        <v>0</v>
      </c>
      <c r="DA229" s="2"/>
      <c r="DB229" s="2"/>
      <c r="DC229" s="2" t="s">
        <v>3</v>
      </c>
      <c r="DD229" s="2" t="s">
        <v>3</v>
      </c>
      <c r="DE229" s="2" t="s">
        <v>3</v>
      </c>
      <c r="DF229" s="2" t="s">
        <v>3</v>
      </c>
      <c r="DG229" s="2" t="s">
        <v>3</v>
      </c>
      <c r="DH229" s="2" t="s">
        <v>3</v>
      </c>
      <c r="DI229" s="2" t="s">
        <v>3</v>
      </c>
      <c r="DJ229" s="2" t="s">
        <v>3</v>
      </c>
      <c r="DK229" s="2" t="s">
        <v>3</v>
      </c>
      <c r="DL229" s="2" t="s">
        <v>3</v>
      </c>
      <c r="DM229" s="2" t="s">
        <v>3</v>
      </c>
      <c r="DN229" s="2">
        <v>0</v>
      </c>
      <c r="DO229" s="2">
        <v>0</v>
      </c>
      <c r="DP229" s="2">
        <v>1</v>
      </c>
      <c r="DQ229" s="2">
        <v>1</v>
      </c>
      <c r="DR229" s="2"/>
      <c r="DS229" s="2"/>
      <c r="DT229" s="2"/>
      <c r="DU229" s="2">
        <v>1007</v>
      </c>
      <c r="DV229" s="2" t="s">
        <v>68</v>
      </c>
      <c r="DW229" s="2" t="str">
        <f>'1.Смета.и.Акт'!D215</f>
        <v>м3</v>
      </c>
      <c r="DX229" s="2">
        <v>1</v>
      </c>
      <c r="DY229" s="2"/>
      <c r="DZ229" s="2"/>
      <c r="EA229" s="2"/>
      <c r="EB229" s="2"/>
      <c r="EC229" s="2"/>
      <c r="ED229" s="2"/>
      <c r="EE229" s="2">
        <v>27364798</v>
      </c>
      <c r="EF229" s="2">
        <v>20</v>
      </c>
      <c r="EG229" s="2" t="s">
        <v>57</v>
      </c>
      <c r="EH229" s="2">
        <v>0</v>
      </c>
      <c r="EI229" s="2" t="s">
        <v>3</v>
      </c>
      <c r="EJ229" s="2">
        <v>1</v>
      </c>
      <c r="EK229" s="2">
        <v>500001</v>
      </c>
      <c r="EL229" s="2" t="s">
        <v>58</v>
      </c>
      <c r="EM229" s="2" t="s">
        <v>59</v>
      </c>
      <c r="EN229" s="2"/>
      <c r="EO229" s="2" t="s">
        <v>3</v>
      </c>
      <c r="EP229" s="2"/>
      <c r="EQ229" s="2">
        <v>0</v>
      </c>
      <c r="ER229" s="2">
        <v>565</v>
      </c>
      <c r="ES229" s="2">
        <v>565</v>
      </c>
      <c r="ET229" s="2">
        <v>0</v>
      </c>
      <c r="EU229" s="2">
        <v>0</v>
      </c>
      <c r="EV229" s="2">
        <v>0</v>
      </c>
      <c r="EW229" s="2">
        <v>0</v>
      </c>
      <c r="EX229" s="2">
        <v>0</v>
      </c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>
        <v>0</v>
      </c>
      <c r="FR229" s="2">
        <f t="shared" si="219"/>
        <v>0</v>
      </c>
      <c r="FS229" s="2">
        <v>0</v>
      </c>
      <c r="FT229" s="2"/>
      <c r="FU229" s="2"/>
      <c r="FV229" s="2"/>
      <c r="FW229" s="2"/>
      <c r="FX229" s="2">
        <v>0</v>
      </c>
      <c r="FY229" s="2">
        <v>0</v>
      </c>
      <c r="FZ229" s="2"/>
      <c r="GA229" s="2" t="s">
        <v>3</v>
      </c>
      <c r="GB229" s="2"/>
      <c r="GC229" s="2"/>
      <c r="GD229" s="2">
        <v>0</v>
      </c>
      <c r="GE229" s="2"/>
      <c r="GF229" s="2">
        <v>1224014793</v>
      </c>
      <c r="GG229" s="2">
        <v>2</v>
      </c>
      <c r="GH229" s="2">
        <v>1</v>
      </c>
      <c r="GI229" s="2">
        <v>-2</v>
      </c>
      <c r="GJ229" s="2">
        <v>0</v>
      </c>
      <c r="GK229" s="2">
        <f>ROUND(R229*(R12)/100,0)</f>
        <v>0</v>
      </c>
      <c r="GL229" s="2">
        <f t="shared" si="220"/>
        <v>0</v>
      </c>
      <c r="GM229" s="2">
        <f t="shared" si="221"/>
        <v>-115</v>
      </c>
      <c r="GN229" s="2">
        <f t="shared" si="222"/>
        <v>-115</v>
      </c>
      <c r="GO229" s="2">
        <f t="shared" si="223"/>
        <v>0</v>
      </c>
      <c r="GP229" s="2">
        <f t="shared" si="224"/>
        <v>0</v>
      </c>
      <c r="GQ229" s="2" t="s">
        <v>607</v>
      </c>
      <c r="GR229" s="2">
        <v>0</v>
      </c>
      <c r="GS229" s="2">
        <v>-0.204</v>
      </c>
      <c r="GT229" s="2">
        <v>0</v>
      </c>
      <c r="GU229" s="2">
        <v>1</v>
      </c>
      <c r="GV229" s="2">
        <v>0</v>
      </c>
      <c r="GW229" s="2">
        <v>0</v>
      </c>
      <c r="GX229" s="2"/>
      <c r="GY229" s="2"/>
      <c r="GZ229" s="2"/>
      <c r="HA229" s="2"/>
      <c r="HB229" s="2" t="str">
        <f>LEFT(Source!F229,17)</f>
        <v>401-0023</v>
      </c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05" ht="12.75">
      <c r="A230">
        <v>18</v>
      </c>
      <c r="B230">
        <v>1</v>
      </c>
      <c r="C230">
        <v>385</v>
      </c>
      <c r="E230" t="s">
        <v>303</v>
      </c>
      <c r="F230" t="s">
        <v>281</v>
      </c>
      <c r="G230" t="s">
        <v>282</v>
      </c>
      <c r="H230" t="s">
        <v>68</v>
      </c>
      <c r="I230">
        <f>I228*J230</f>
        <v>-0.204</v>
      </c>
      <c r="J230">
        <v>-101.99999999999999</v>
      </c>
      <c r="O230">
        <f t="shared" si="193"/>
        <v>-748</v>
      </c>
      <c r="P230">
        <f t="shared" si="194"/>
        <v>-748</v>
      </c>
      <c r="Q230">
        <f t="shared" si="195"/>
        <v>0</v>
      </c>
      <c r="R230">
        <f t="shared" si="196"/>
        <v>0</v>
      </c>
      <c r="S230">
        <f t="shared" si="197"/>
        <v>0</v>
      </c>
      <c r="T230">
        <f t="shared" si="198"/>
        <v>0</v>
      </c>
      <c r="U230">
        <f t="shared" si="199"/>
        <v>0</v>
      </c>
      <c r="V230">
        <f t="shared" si="200"/>
        <v>0</v>
      </c>
      <c r="W230">
        <f t="shared" si="201"/>
        <v>0</v>
      </c>
      <c r="X230">
        <f t="shared" si="202"/>
        <v>0</v>
      </c>
      <c r="Y230">
        <f t="shared" si="203"/>
        <v>0</v>
      </c>
      <c r="AA230">
        <v>31892591</v>
      </c>
      <c r="AB230">
        <f t="shared" si="225"/>
        <v>565</v>
      </c>
      <c r="AC230">
        <f t="shared" si="204"/>
        <v>565</v>
      </c>
      <c r="AD230">
        <f t="shared" si="226"/>
        <v>0</v>
      </c>
      <c r="AE230">
        <f t="shared" si="227"/>
        <v>0</v>
      </c>
      <c r="AF230">
        <f t="shared" si="228"/>
        <v>0</v>
      </c>
      <c r="AG230">
        <f t="shared" si="205"/>
        <v>0</v>
      </c>
      <c r="AH230">
        <f t="shared" si="206"/>
        <v>0</v>
      </c>
      <c r="AI230">
        <f t="shared" si="207"/>
        <v>0</v>
      </c>
      <c r="AJ230">
        <f t="shared" si="208"/>
        <v>0</v>
      </c>
      <c r="AK230">
        <v>565</v>
      </c>
      <c r="AL230">
        <v>565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1</v>
      </c>
      <c r="AZ230">
        <v>6.49</v>
      </c>
      <c r="BA230">
        <v>1</v>
      </c>
      <c r="BB230">
        <v>1</v>
      </c>
      <c r="BC230">
        <v>6.49</v>
      </c>
      <c r="BH230">
        <v>3</v>
      </c>
      <c r="BI230">
        <v>1</v>
      </c>
      <c r="BJ230" t="s">
        <v>283</v>
      </c>
      <c r="BM230">
        <v>500001</v>
      </c>
      <c r="BN230">
        <v>0</v>
      </c>
      <c r="BP230">
        <v>0</v>
      </c>
      <c r="BQ230">
        <v>20</v>
      </c>
      <c r="BR230">
        <v>1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Z230">
        <v>0</v>
      </c>
      <c r="CA230">
        <v>0</v>
      </c>
      <c r="CF230">
        <v>0</v>
      </c>
      <c r="CG230">
        <v>0</v>
      </c>
      <c r="CM230">
        <v>0</v>
      </c>
      <c r="CO230">
        <v>0</v>
      </c>
      <c r="CP230">
        <f t="shared" si="229"/>
        <v>-748</v>
      </c>
      <c r="CQ230">
        <f t="shared" si="209"/>
        <v>3666.85</v>
      </c>
      <c r="CR230">
        <f t="shared" si="210"/>
        <v>0</v>
      </c>
      <c r="CS230">
        <f t="shared" si="211"/>
        <v>0</v>
      </c>
      <c r="CT230">
        <f t="shared" si="212"/>
        <v>0</v>
      </c>
      <c r="CU230">
        <f t="shared" si="213"/>
        <v>0</v>
      </c>
      <c r="CV230">
        <f t="shared" si="214"/>
        <v>0</v>
      </c>
      <c r="CW230">
        <f t="shared" si="215"/>
        <v>0</v>
      </c>
      <c r="CX230">
        <f t="shared" si="216"/>
        <v>0</v>
      </c>
      <c r="CY230">
        <f t="shared" si="217"/>
        <v>0</v>
      </c>
      <c r="CZ230">
        <f t="shared" si="218"/>
        <v>0</v>
      </c>
      <c r="DN230">
        <v>0</v>
      </c>
      <c r="DO230">
        <v>0</v>
      </c>
      <c r="DP230">
        <v>1</v>
      </c>
      <c r="DQ230">
        <v>1</v>
      </c>
      <c r="DU230">
        <v>1007</v>
      </c>
      <c r="DV230" t="s">
        <v>68</v>
      </c>
      <c r="DW230" t="s">
        <v>68</v>
      </c>
      <c r="DX230">
        <v>1</v>
      </c>
      <c r="EE230">
        <v>27364798</v>
      </c>
      <c r="EF230">
        <v>20</v>
      </c>
      <c r="EG230" t="s">
        <v>57</v>
      </c>
      <c r="EH230">
        <v>0</v>
      </c>
      <c r="EJ230">
        <v>1</v>
      </c>
      <c r="EK230">
        <v>500001</v>
      </c>
      <c r="EL230" t="s">
        <v>58</v>
      </c>
      <c r="EM230" t="s">
        <v>59</v>
      </c>
      <c r="EQ230">
        <v>0</v>
      </c>
      <c r="ER230">
        <v>565</v>
      </c>
      <c r="ES230">
        <v>565</v>
      </c>
      <c r="ET230">
        <v>0</v>
      </c>
      <c r="EU230">
        <v>0</v>
      </c>
      <c r="EV230">
        <v>0</v>
      </c>
      <c r="EW230">
        <v>0</v>
      </c>
      <c r="EX230">
        <v>0</v>
      </c>
      <c r="FQ230">
        <v>0</v>
      </c>
      <c r="FR230">
        <f t="shared" si="219"/>
        <v>0</v>
      </c>
      <c r="FS230">
        <v>0</v>
      </c>
      <c r="FX230">
        <v>0</v>
      </c>
      <c r="FY230">
        <v>0</v>
      </c>
      <c r="GD230">
        <v>0</v>
      </c>
      <c r="GF230">
        <v>1224014793</v>
      </c>
      <c r="GG230">
        <v>1</v>
      </c>
      <c r="GH230">
        <v>1</v>
      </c>
      <c r="GI230">
        <v>4</v>
      </c>
      <c r="GJ230">
        <v>0</v>
      </c>
      <c r="GK230">
        <f>ROUND(R230*(S12)/100,0)</f>
        <v>0</v>
      </c>
      <c r="GL230">
        <f t="shared" si="220"/>
        <v>0</v>
      </c>
      <c r="GM230">
        <f t="shared" si="221"/>
        <v>-748</v>
      </c>
      <c r="GN230">
        <f t="shared" si="222"/>
        <v>-748</v>
      </c>
      <c r="GO230">
        <f t="shared" si="223"/>
        <v>0</v>
      </c>
      <c r="GP230">
        <f t="shared" si="224"/>
        <v>0</v>
      </c>
      <c r="GQ230" t="s">
        <v>607</v>
      </c>
      <c r="GR230">
        <v>0</v>
      </c>
      <c r="GS230">
        <v>-0.204</v>
      </c>
      <c r="GT230">
        <v>0</v>
      </c>
      <c r="GU230">
        <v>1</v>
      </c>
      <c r="GV230">
        <v>0</v>
      </c>
      <c r="GW230">
        <v>0</v>
      </c>
    </row>
    <row r="231" spans="1:255" ht="12.75">
      <c r="A231" s="2">
        <v>18</v>
      </c>
      <c r="B231" s="2">
        <v>1</v>
      </c>
      <c r="C231" s="2">
        <v>369</v>
      </c>
      <c r="D231" s="2"/>
      <c r="E231" s="2" t="s">
        <v>304</v>
      </c>
      <c r="F231" s="2" t="s">
        <v>285</v>
      </c>
      <c r="G231" s="2" t="str">
        <f>'1.Смета.и.Акт'!C216</f>
        <v>Бетон тяжелый, крупность заполнителя 20 мм, класс В15 (М200)</v>
      </c>
      <c r="H231" s="2" t="s">
        <v>68</v>
      </c>
      <c r="I231" s="2">
        <f>I227*J231</f>
        <v>0.204</v>
      </c>
      <c r="J231" s="2">
        <v>101.99999999999999</v>
      </c>
      <c r="K231" s="2"/>
      <c r="L231" s="2"/>
      <c r="M231" s="2"/>
      <c r="N231" s="2"/>
      <c r="O231" s="2">
        <f t="shared" si="193"/>
        <v>145</v>
      </c>
      <c r="P231" s="2">
        <f t="shared" si="194"/>
        <v>145</v>
      </c>
      <c r="Q231" s="2">
        <f t="shared" si="195"/>
        <v>0</v>
      </c>
      <c r="R231" s="2">
        <f t="shared" si="196"/>
        <v>0</v>
      </c>
      <c r="S231" s="2">
        <f t="shared" si="197"/>
        <v>0</v>
      </c>
      <c r="T231" s="2">
        <f t="shared" si="198"/>
        <v>0</v>
      </c>
      <c r="U231" s="2">
        <f t="shared" si="199"/>
        <v>0</v>
      </c>
      <c r="V231" s="2">
        <f t="shared" si="200"/>
        <v>0</v>
      </c>
      <c r="W231" s="2">
        <f t="shared" si="201"/>
        <v>14</v>
      </c>
      <c r="X231" s="2">
        <f t="shared" si="202"/>
        <v>0</v>
      </c>
      <c r="Y231" s="2">
        <f t="shared" si="203"/>
        <v>0</v>
      </c>
      <c r="Z231" s="2"/>
      <c r="AA231" s="2">
        <v>31892590</v>
      </c>
      <c r="AB231" s="2">
        <f t="shared" si="225"/>
        <v>708.65</v>
      </c>
      <c r="AC231" s="2">
        <f>'1.Смета.и.Акт'!F216</f>
        <v>708.65</v>
      </c>
      <c r="AD231" s="2">
        <f t="shared" si="226"/>
        <v>0</v>
      </c>
      <c r="AE231" s="2">
        <f t="shared" si="227"/>
        <v>0</v>
      </c>
      <c r="AF231" s="2">
        <f t="shared" si="228"/>
        <v>0</v>
      </c>
      <c r="AG231" s="2">
        <f t="shared" si="205"/>
        <v>0</v>
      </c>
      <c r="AH231" s="2">
        <f t="shared" si="206"/>
        <v>0</v>
      </c>
      <c r="AI231" s="2">
        <f t="shared" si="207"/>
        <v>0</v>
      </c>
      <c r="AJ231" s="2">
        <f t="shared" si="208"/>
        <v>69.29</v>
      </c>
      <c r="AK231" s="2">
        <v>708.65</v>
      </c>
      <c r="AL231" s="2">
        <v>708.65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69.29</v>
      </c>
      <c r="AT231" s="2">
        <v>0</v>
      </c>
      <c r="AU231" s="2">
        <v>0</v>
      </c>
      <c r="AV231" s="2">
        <v>1</v>
      </c>
      <c r="AW231" s="2">
        <v>1</v>
      </c>
      <c r="AX231" s="2"/>
      <c r="AY231" s="2"/>
      <c r="AZ231" s="2">
        <v>1</v>
      </c>
      <c r="BA231" s="2">
        <v>1</v>
      </c>
      <c r="BB231" s="2">
        <v>1</v>
      </c>
      <c r="BC231" s="2">
        <v>1</v>
      </c>
      <c r="BD231" s="2" t="s">
        <v>3</v>
      </c>
      <c r="BE231" s="2" t="s">
        <v>3</v>
      </c>
      <c r="BF231" s="2" t="s">
        <v>3</v>
      </c>
      <c r="BG231" s="2" t="s">
        <v>3</v>
      </c>
      <c r="BH231" s="2">
        <v>3</v>
      </c>
      <c r="BI231" s="2">
        <v>1</v>
      </c>
      <c r="BJ231" s="2" t="str">
        <f>'1.Смета.и.Акт'!B216</f>
        <v>401-0066 ТССЦ-57 (ред.2014)</v>
      </c>
      <c r="BK231" s="2"/>
      <c r="BL231" s="2"/>
      <c r="BM231" s="2">
        <v>500001</v>
      </c>
      <c r="BN231" s="2">
        <v>0</v>
      </c>
      <c r="BO231" s="2" t="s">
        <v>3</v>
      </c>
      <c r="BP231" s="2">
        <v>0</v>
      </c>
      <c r="BQ231" s="2">
        <v>20</v>
      </c>
      <c r="BR231" s="2">
        <v>0</v>
      </c>
      <c r="BS231" s="2">
        <v>1</v>
      </c>
      <c r="BT231" s="2">
        <v>1</v>
      </c>
      <c r="BU231" s="2">
        <v>1</v>
      </c>
      <c r="BV231" s="2">
        <v>1</v>
      </c>
      <c r="BW231" s="2">
        <v>1</v>
      </c>
      <c r="BX231" s="2">
        <v>1</v>
      </c>
      <c r="BY231" s="2" t="s">
        <v>3</v>
      </c>
      <c r="BZ231" s="2">
        <v>0</v>
      </c>
      <c r="CA231" s="2">
        <v>0</v>
      </c>
      <c r="CB231" s="2"/>
      <c r="CC231" s="2"/>
      <c r="CD231" s="2"/>
      <c r="CE231" s="2"/>
      <c r="CF231" s="2">
        <v>0</v>
      </c>
      <c r="CG231" s="2">
        <v>0</v>
      </c>
      <c r="CH231" s="2"/>
      <c r="CI231" s="2"/>
      <c r="CJ231" s="2"/>
      <c r="CK231" s="2"/>
      <c r="CL231" s="2"/>
      <c r="CM231" s="2">
        <v>0</v>
      </c>
      <c r="CN231" s="2" t="s">
        <v>3</v>
      </c>
      <c r="CO231" s="2">
        <v>0</v>
      </c>
      <c r="CP231" s="2">
        <f>IF('1.Смета.и.Акт'!F216=AC231+AD231+AF231,P231+Q231+S231,I231*AB231)</f>
        <v>145</v>
      </c>
      <c r="CQ231" s="2">
        <f t="shared" si="209"/>
        <v>708.65</v>
      </c>
      <c r="CR231" s="2">
        <f t="shared" si="210"/>
        <v>0</v>
      </c>
      <c r="CS231" s="2">
        <f t="shared" si="211"/>
        <v>0</v>
      </c>
      <c r="CT231" s="2">
        <f t="shared" si="212"/>
        <v>0</v>
      </c>
      <c r="CU231" s="2">
        <f t="shared" si="213"/>
        <v>0</v>
      </c>
      <c r="CV231" s="2">
        <f t="shared" si="214"/>
        <v>0</v>
      </c>
      <c r="CW231" s="2">
        <f t="shared" si="215"/>
        <v>0</v>
      </c>
      <c r="CX231" s="2">
        <f t="shared" si="216"/>
        <v>69.29</v>
      </c>
      <c r="CY231" s="2">
        <f t="shared" si="217"/>
        <v>0</v>
      </c>
      <c r="CZ231" s="2">
        <f t="shared" si="218"/>
        <v>0</v>
      </c>
      <c r="DA231" s="2"/>
      <c r="DB231" s="2"/>
      <c r="DC231" s="2" t="s">
        <v>3</v>
      </c>
      <c r="DD231" s="2" t="s">
        <v>3</v>
      </c>
      <c r="DE231" s="2" t="s">
        <v>3</v>
      </c>
      <c r="DF231" s="2" t="s">
        <v>3</v>
      </c>
      <c r="DG231" s="2" t="s">
        <v>3</v>
      </c>
      <c r="DH231" s="2" t="s">
        <v>3</v>
      </c>
      <c r="DI231" s="2" t="s">
        <v>3</v>
      </c>
      <c r="DJ231" s="2" t="s">
        <v>3</v>
      </c>
      <c r="DK231" s="2" t="s">
        <v>3</v>
      </c>
      <c r="DL231" s="2" t="s">
        <v>3</v>
      </c>
      <c r="DM231" s="2" t="s">
        <v>3</v>
      </c>
      <c r="DN231" s="2">
        <v>0</v>
      </c>
      <c r="DO231" s="2">
        <v>0</v>
      </c>
      <c r="DP231" s="2">
        <v>1</v>
      </c>
      <c r="DQ231" s="2">
        <v>1</v>
      </c>
      <c r="DR231" s="2"/>
      <c r="DS231" s="2"/>
      <c r="DT231" s="2"/>
      <c r="DU231" s="2">
        <v>1007</v>
      </c>
      <c r="DV231" s="2" t="s">
        <v>68</v>
      </c>
      <c r="DW231" s="2" t="str">
        <f>'1.Смета.и.Акт'!D216</f>
        <v>м3</v>
      </c>
      <c r="DX231" s="2">
        <v>1</v>
      </c>
      <c r="DY231" s="2"/>
      <c r="DZ231" s="2"/>
      <c r="EA231" s="2"/>
      <c r="EB231" s="2"/>
      <c r="EC231" s="2"/>
      <c r="ED231" s="2"/>
      <c r="EE231" s="2">
        <v>27364798</v>
      </c>
      <c r="EF231" s="2">
        <v>20</v>
      </c>
      <c r="EG231" s="2" t="s">
        <v>57</v>
      </c>
      <c r="EH231" s="2">
        <v>0</v>
      </c>
      <c r="EI231" s="2" t="s">
        <v>3</v>
      </c>
      <c r="EJ231" s="2">
        <v>1</v>
      </c>
      <c r="EK231" s="2">
        <v>500001</v>
      </c>
      <c r="EL231" s="2" t="s">
        <v>58</v>
      </c>
      <c r="EM231" s="2" t="s">
        <v>59</v>
      </c>
      <c r="EN231" s="2"/>
      <c r="EO231" s="2" t="s">
        <v>3</v>
      </c>
      <c r="EP231" s="2"/>
      <c r="EQ231" s="2">
        <v>0</v>
      </c>
      <c r="ER231" s="2">
        <v>708.65</v>
      </c>
      <c r="ES231" s="2">
        <v>708.65</v>
      </c>
      <c r="ET231" s="2">
        <v>0</v>
      </c>
      <c r="EU231" s="2">
        <v>0</v>
      </c>
      <c r="EV231" s="2">
        <v>0</v>
      </c>
      <c r="EW231" s="2">
        <v>0</v>
      </c>
      <c r="EX231" s="2">
        <v>0</v>
      </c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>
        <v>0</v>
      </c>
      <c r="FR231" s="2">
        <f t="shared" si="219"/>
        <v>0</v>
      </c>
      <c r="FS231" s="2">
        <v>0</v>
      </c>
      <c r="FT231" s="2"/>
      <c r="FU231" s="2"/>
      <c r="FV231" s="2"/>
      <c r="FW231" s="2"/>
      <c r="FX231" s="2">
        <v>0</v>
      </c>
      <c r="FY231" s="2">
        <v>0</v>
      </c>
      <c r="FZ231" s="2"/>
      <c r="GA231" s="2" t="s">
        <v>3</v>
      </c>
      <c r="GB231" s="2"/>
      <c r="GC231" s="2"/>
      <c r="GD231" s="2">
        <v>0</v>
      </c>
      <c r="GE231" s="2"/>
      <c r="GF231" s="2">
        <v>-874387705</v>
      </c>
      <c r="GG231" s="2">
        <v>2</v>
      </c>
      <c r="GH231" s="2">
        <v>1</v>
      </c>
      <c r="GI231" s="2">
        <v>-2</v>
      </c>
      <c r="GJ231" s="2">
        <v>0</v>
      </c>
      <c r="GK231" s="2">
        <f>ROUND(R231*(R12)/100,0)</f>
        <v>0</v>
      </c>
      <c r="GL231" s="2">
        <f t="shared" si="220"/>
        <v>0</v>
      </c>
      <c r="GM231" s="2">
        <f t="shared" si="221"/>
        <v>145</v>
      </c>
      <c r="GN231" s="2">
        <f t="shared" si="222"/>
        <v>145</v>
      </c>
      <c r="GO231" s="2">
        <f t="shared" si="223"/>
        <v>0</v>
      </c>
      <c r="GP231" s="2">
        <f t="shared" si="224"/>
        <v>0</v>
      </c>
      <c r="GQ231" s="2" t="s">
        <v>608</v>
      </c>
      <c r="GR231" s="2">
        <v>0</v>
      </c>
      <c r="GS231" s="2">
        <v>0.204</v>
      </c>
      <c r="GT231" s="2">
        <v>0</v>
      </c>
      <c r="GU231" s="2">
        <v>1</v>
      </c>
      <c r="GV231" s="2">
        <v>0</v>
      </c>
      <c r="GW231" s="2">
        <v>0</v>
      </c>
      <c r="GX231" s="2"/>
      <c r="GY231" s="2"/>
      <c r="GZ231" s="2"/>
      <c r="HA231" s="2"/>
      <c r="HB231" s="2" t="str">
        <f>LEFT(Source!F231,17)</f>
        <v>401-0066</v>
      </c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05" ht="12.75">
      <c r="A232">
        <v>18</v>
      </c>
      <c r="B232">
        <v>1</v>
      </c>
      <c r="C232">
        <v>386</v>
      </c>
      <c r="E232" t="s">
        <v>304</v>
      </c>
      <c r="F232" t="s">
        <v>285</v>
      </c>
      <c r="G232" t="s">
        <v>286</v>
      </c>
      <c r="H232" t="s">
        <v>68</v>
      </c>
      <c r="I232">
        <f>I228*J232</f>
        <v>0.204</v>
      </c>
      <c r="J232">
        <v>101.99999999999999</v>
      </c>
      <c r="O232">
        <f t="shared" si="193"/>
        <v>938</v>
      </c>
      <c r="P232">
        <f t="shared" si="194"/>
        <v>938</v>
      </c>
      <c r="Q232">
        <f t="shared" si="195"/>
        <v>0</v>
      </c>
      <c r="R232">
        <f t="shared" si="196"/>
        <v>0</v>
      </c>
      <c r="S232">
        <f t="shared" si="197"/>
        <v>0</v>
      </c>
      <c r="T232">
        <f t="shared" si="198"/>
        <v>0</v>
      </c>
      <c r="U232">
        <f t="shared" si="199"/>
        <v>0</v>
      </c>
      <c r="V232">
        <f t="shared" si="200"/>
        <v>0</v>
      </c>
      <c r="W232">
        <f t="shared" si="201"/>
        <v>14</v>
      </c>
      <c r="X232">
        <f t="shared" si="202"/>
        <v>0</v>
      </c>
      <c r="Y232">
        <f t="shared" si="203"/>
        <v>0</v>
      </c>
      <c r="AA232">
        <v>31892591</v>
      </c>
      <c r="AB232">
        <f t="shared" si="225"/>
        <v>708.65</v>
      </c>
      <c r="AC232">
        <f t="shared" si="204"/>
        <v>708.65</v>
      </c>
      <c r="AD232">
        <f t="shared" si="226"/>
        <v>0</v>
      </c>
      <c r="AE232">
        <f t="shared" si="227"/>
        <v>0</v>
      </c>
      <c r="AF232">
        <f t="shared" si="228"/>
        <v>0</v>
      </c>
      <c r="AG232">
        <f t="shared" si="205"/>
        <v>0</v>
      </c>
      <c r="AH232">
        <f t="shared" si="206"/>
        <v>0</v>
      </c>
      <c r="AI232">
        <f t="shared" si="207"/>
        <v>0</v>
      </c>
      <c r="AJ232">
        <f t="shared" si="208"/>
        <v>69.29</v>
      </c>
      <c r="AK232">
        <v>708.65</v>
      </c>
      <c r="AL232">
        <v>708.65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69.29</v>
      </c>
      <c r="AT232">
        <v>0</v>
      </c>
      <c r="AU232">
        <v>0</v>
      </c>
      <c r="AV232">
        <v>1</v>
      </c>
      <c r="AW232">
        <v>1</v>
      </c>
      <c r="AZ232">
        <v>6.49</v>
      </c>
      <c r="BA232">
        <v>1</v>
      </c>
      <c r="BB232">
        <v>1</v>
      </c>
      <c r="BC232">
        <v>6.49</v>
      </c>
      <c r="BH232">
        <v>3</v>
      </c>
      <c r="BI232">
        <v>1</v>
      </c>
      <c r="BJ232" t="s">
        <v>287</v>
      </c>
      <c r="BM232">
        <v>500001</v>
      </c>
      <c r="BN232">
        <v>0</v>
      </c>
      <c r="BP232">
        <v>0</v>
      </c>
      <c r="BQ232">
        <v>20</v>
      </c>
      <c r="BR232">
        <v>0</v>
      </c>
      <c r="BS232">
        <v>1</v>
      </c>
      <c r="BT232">
        <v>1</v>
      </c>
      <c r="BU232">
        <v>1</v>
      </c>
      <c r="BV232">
        <v>1</v>
      </c>
      <c r="BW232">
        <v>1</v>
      </c>
      <c r="BX232">
        <v>1</v>
      </c>
      <c r="BZ232">
        <v>0</v>
      </c>
      <c r="CA232">
        <v>0</v>
      </c>
      <c r="CF232">
        <v>0</v>
      </c>
      <c r="CG232">
        <v>0</v>
      </c>
      <c r="CM232">
        <v>0</v>
      </c>
      <c r="CO232">
        <v>0</v>
      </c>
      <c r="CP232">
        <f t="shared" si="229"/>
        <v>938</v>
      </c>
      <c r="CQ232">
        <f t="shared" si="209"/>
        <v>4599.1385</v>
      </c>
      <c r="CR232">
        <f t="shared" si="210"/>
        <v>0</v>
      </c>
      <c r="CS232">
        <f t="shared" si="211"/>
        <v>0</v>
      </c>
      <c r="CT232">
        <f t="shared" si="212"/>
        <v>0</v>
      </c>
      <c r="CU232">
        <f t="shared" si="213"/>
        <v>0</v>
      </c>
      <c r="CV232">
        <f t="shared" si="214"/>
        <v>0</v>
      </c>
      <c r="CW232">
        <f t="shared" si="215"/>
        <v>0</v>
      </c>
      <c r="CX232">
        <f t="shared" si="216"/>
        <v>69.29</v>
      </c>
      <c r="CY232">
        <f t="shared" si="217"/>
        <v>0</v>
      </c>
      <c r="CZ232">
        <f t="shared" si="218"/>
        <v>0</v>
      </c>
      <c r="DN232">
        <v>0</v>
      </c>
      <c r="DO232">
        <v>0</v>
      </c>
      <c r="DP232">
        <v>1</v>
      </c>
      <c r="DQ232">
        <v>1</v>
      </c>
      <c r="DU232">
        <v>1007</v>
      </c>
      <c r="DV232" t="s">
        <v>68</v>
      </c>
      <c r="DW232" t="s">
        <v>68</v>
      </c>
      <c r="DX232">
        <v>1</v>
      </c>
      <c r="EE232">
        <v>27364798</v>
      </c>
      <c r="EF232">
        <v>20</v>
      </c>
      <c r="EG232" t="s">
        <v>57</v>
      </c>
      <c r="EH232">
        <v>0</v>
      </c>
      <c r="EJ232">
        <v>1</v>
      </c>
      <c r="EK232">
        <v>500001</v>
      </c>
      <c r="EL232" t="s">
        <v>58</v>
      </c>
      <c r="EM232" t="s">
        <v>59</v>
      </c>
      <c r="EQ232">
        <v>0</v>
      </c>
      <c r="ER232">
        <v>708.65</v>
      </c>
      <c r="ES232">
        <v>708.65</v>
      </c>
      <c r="ET232">
        <v>0</v>
      </c>
      <c r="EU232">
        <v>0</v>
      </c>
      <c r="EV232">
        <v>0</v>
      </c>
      <c r="EW232">
        <v>0</v>
      </c>
      <c r="EX232">
        <v>0</v>
      </c>
      <c r="FQ232">
        <v>0</v>
      </c>
      <c r="FR232">
        <f t="shared" si="219"/>
        <v>0</v>
      </c>
      <c r="FS232">
        <v>0</v>
      </c>
      <c r="FX232">
        <v>0</v>
      </c>
      <c r="FY232">
        <v>0</v>
      </c>
      <c r="GD232">
        <v>0</v>
      </c>
      <c r="GF232">
        <v>-874387705</v>
      </c>
      <c r="GG232">
        <v>1</v>
      </c>
      <c r="GH232">
        <v>1</v>
      </c>
      <c r="GI232">
        <v>4</v>
      </c>
      <c r="GJ232">
        <v>0</v>
      </c>
      <c r="GK232">
        <f>ROUND(R232*(S12)/100,0)</f>
        <v>0</v>
      </c>
      <c r="GL232">
        <f t="shared" si="220"/>
        <v>0</v>
      </c>
      <c r="GM232">
        <f t="shared" si="221"/>
        <v>938</v>
      </c>
      <c r="GN232">
        <f t="shared" si="222"/>
        <v>938</v>
      </c>
      <c r="GO232">
        <f t="shared" si="223"/>
        <v>0</v>
      </c>
      <c r="GP232">
        <f t="shared" si="224"/>
        <v>0</v>
      </c>
      <c r="GQ232" t="s">
        <v>608</v>
      </c>
      <c r="GR232">
        <v>0</v>
      </c>
      <c r="GS232">
        <v>0.204</v>
      </c>
      <c r="GT232">
        <v>0</v>
      </c>
      <c r="GU232">
        <v>1</v>
      </c>
      <c r="GV232">
        <v>0</v>
      </c>
      <c r="GW232">
        <v>0</v>
      </c>
    </row>
    <row r="233" spans="1:255" ht="12.75">
      <c r="A233" s="2">
        <v>17</v>
      </c>
      <c r="B233" s="2">
        <v>1</v>
      </c>
      <c r="C233" s="2">
        <f>ROW(SmtRes!A396)</f>
        <v>396</v>
      </c>
      <c r="D233" s="2">
        <f>ROW(EtalonRes!A372)</f>
        <v>372</v>
      </c>
      <c r="E233" s="2" t="s">
        <v>305</v>
      </c>
      <c r="F233" s="2" t="s">
        <v>289</v>
      </c>
      <c r="G233" s="2" t="s">
        <v>306</v>
      </c>
      <c r="H233" s="2" t="s">
        <v>291</v>
      </c>
      <c r="I233" s="2">
        <f>'1.Смета.и.Акт'!E217</f>
        <v>0.04</v>
      </c>
      <c r="J233" s="2">
        <v>0</v>
      </c>
      <c r="K233" s="2"/>
      <c r="L233" s="2"/>
      <c r="M233" s="2"/>
      <c r="N233" s="2"/>
      <c r="O233" s="2">
        <f t="shared" si="193"/>
        <v>35</v>
      </c>
      <c r="P233" s="2">
        <f t="shared" si="194"/>
        <v>0</v>
      </c>
      <c r="Q233" s="2">
        <f t="shared" si="195"/>
        <v>11</v>
      </c>
      <c r="R233" s="2">
        <f t="shared" si="196"/>
        <v>1</v>
      </c>
      <c r="S233" s="2">
        <f t="shared" si="197"/>
        <v>24</v>
      </c>
      <c r="T233" s="2">
        <f t="shared" si="198"/>
        <v>0</v>
      </c>
      <c r="U233" s="2">
        <f t="shared" si="199"/>
        <v>3.0060000000000002</v>
      </c>
      <c r="V233" s="2">
        <f t="shared" si="200"/>
        <v>0.0692</v>
      </c>
      <c r="W233" s="2">
        <f t="shared" si="201"/>
        <v>0</v>
      </c>
      <c r="X233" s="2">
        <f t="shared" si="202"/>
        <v>24</v>
      </c>
      <c r="Y233" s="2">
        <f t="shared" si="203"/>
        <v>12</v>
      </c>
      <c r="Z233" s="2"/>
      <c r="AA233" s="2">
        <v>31892590</v>
      </c>
      <c r="AB233" s="2">
        <f>'1.Смета.и.Акт'!F217</f>
        <v>891.9300000000001</v>
      </c>
      <c r="AC233" s="2">
        <f>ROUND(((ES233*0)),2)</f>
        <v>0</v>
      </c>
      <c r="AD233" s="2">
        <f>'1.Смета.и.Акт'!H217</f>
        <v>284.72</v>
      </c>
      <c r="AE233" s="2">
        <f>'1.Смета.и.Акт'!I217</f>
        <v>23.55</v>
      </c>
      <c r="AF233" s="2">
        <f>'1.Смета.и.Акт'!G217</f>
        <v>607.21</v>
      </c>
      <c r="AG233" s="2">
        <f t="shared" si="205"/>
        <v>0</v>
      </c>
      <c r="AH233" s="2">
        <f t="shared" si="206"/>
        <v>75.15</v>
      </c>
      <c r="AI233" s="2">
        <f t="shared" si="207"/>
        <v>1.73</v>
      </c>
      <c r="AJ233" s="2">
        <f t="shared" si="208"/>
        <v>0</v>
      </c>
      <c r="AK233" s="2">
        <v>2423.4</v>
      </c>
      <c r="AL233" s="2">
        <v>1531.47</v>
      </c>
      <c r="AM233" s="2">
        <v>284.72</v>
      </c>
      <c r="AN233" s="2">
        <v>23.55</v>
      </c>
      <c r="AO233" s="2">
        <v>607.21</v>
      </c>
      <c r="AP233" s="2">
        <v>0</v>
      </c>
      <c r="AQ233" s="2">
        <v>75.15</v>
      </c>
      <c r="AR233" s="2">
        <v>1.73</v>
      </c>
      <c r="AS233" s="2">
        <v>0</v>
      </c>
      <c r="AT233" s="2">
        <f>'1.Смета.и.Акт'!E218</f>
        <v>94</v>
      </c>
      <c r="AU233" s="2">
        <f>'1.Смета.и.Акт'!E219</f>
        <v>47</v>
      </c>
      <c r="AV233" s="2">
        <v>1</v>
      </c>
      <c r="AW233" s="2">
        <v>1</v>
      </c>
      <c r="AX233" s="2"/>
      <c r="AY233" s="2"/>
      <c r="AZ233" s="2">
        <v>1</v>
      </c>
      <c r="BA233" s="2">
        <v>1</v>
      </c>
      <c r="BB233" s="2">
        <v>1</v>
      </c>
      <c r="BC233" s="2">
        <v>1</v>
      </c>
      <c r="BD233" s="2" t="s">
        <v>3</v>
      </c>
      <c r="BE233" s="2" t="s">
        <v>3</v>
      </c>
      <c r="BF233" s="2" t="s">
        <v>3</v>
      </c>
      <c r="BG233" s="2" t="s">
        <v>3</v>
      </c>
      <c r="BH233" s="2">
        <v>0</v>
      </c>
      <c r="BI233" s="2">
        <v>1</v>
      </c>
      <c r="BJ233" s="2" t="s">
        <v>292</v>
      </c>
      <c r="BK233" s="2"/>
      <c r="BL233" s="2"/>
      <c r="BM233" s="2">
        <v>10001</v>
      </c>
      <c r="BN233" s="2">
        <v>0</v>
      </c>
      <c r="BO233" s="2" t="s">
        <v>3</v>
      </c>
      <c r="BP233" s="2">
        <v>0</v>
      </c>
      <c r="BQ233" s="2">
        <v>1</v>
      </c>
      <c r="BR233" s="2">
        <v>0</v>
      </c>
      <c r="BS233" s="2">
        <v>1</v>
      </c>
      <c r="BT233" s="2">
        <v>1</v>
      </c>
      <c r="BU233" s="2">
        <v>1</v>
      </c>
      <c r="BV233" s="2">
        <v>1</v>
      </c>
      <c r="BW233" s="2">
        <v>1</v>
      </c>
      <c r="BX233" s="2">
        <v>1</v>
      </c>
      <c r="BY233" s="2" t="s">
        <v>3</v>
      </c>
      <c r="BZ233" s="2">
        <v>118</v>
      </c>
      <c r="CA233" s="2">
        <v>63</v>
      </c>
      <c r="CB233" s="2"/>
      <c r="CC233" s="2"/>
      <c r="CD233" s="2"/>
      <c r="CE233" s="2"/>
      <c r="CF233" s="2">
        <v>0</v>
      </c>
      <c r="CG233" s="2">
        <v>0</v>
      </c>
      <c r="CH233" s="2"/>
      <c r="CI233" s="2"/>
      <c r="CJ233" s="2"/>
      <c r="CK233" s="2"/>
      <c r="CL233" s="2"/>
      <c r="CM233" s="2">
        <v>0</v>
      </c>
      <c r="CN233" s="2" t="s">
        <v>3</v>
      </c>
      <c r="CO233" s="2">
        <v>0</v>
      </c>
      <c r="CP233" s="2">
        <f>IF('1.Смета.и.Акт'!F217=AC233+AD233+AF233,P233+Q233+S233,I233*AB233)</f>
        <v>35</v>
      </c>
      <c r="CQ233" s="2">
        <f t="shared" si="209"/>
        <v>0</v>
      </c>
      <c r="CR233" s="2">
        <f t="shared" si="210"/>
        <v>284.72</v>
      </c>
      <c r="CS233" s="2">
        <f t="shared" si="211"/>
        <v>23.55</v>
      </c>
      <c r="CT233" s="2">
        <f t="shared" si="212"/>
        <v>607.21</v>
      </c>
      <c r="CU233" s="2">
        <f t="shared" si="213"/>
        <v>0</v>
      </c>
      <c r="CV233" s="2">
        <f t="shared" si="214"/>
        <v>75.15</v>
      </c>
      <c r="CW233" s="2">
        <f t="shared" si="215"/>
        <v>1.73</v>
      </c>
      <c r="CX233" s="2">
        <f t="shared" si="216"/>
        <v>0</v>
      </c>
      <c r="CY233" s="2">
        <f t="shared" si="217"/>
        <v>23.5</v>
      </c>
      <c r="CZ233" s="2">
        <f t="shared" si="218"/>
        <v>11.75</v>
      </c>
      <c r="DA233" s="2"/>
      <c r="DB233" s="2"/>
      <c r="DC233" s="2" t="s">
        <v>3</v>
      </c>
      <c r="DD233" s="2" t="s">
        <v>293</v>
      </c>
      <c r="DE233" s="2" t="s">
        <v>3</v>
      </c>
      <c r="DF233" s="2" t="s">
        <v>3</v>
      </c>
      <c r="DG233" s="2" t="s">
        <v>3</v>
      </c>
      <c r="DH233" s="2" t="s">
        <v>3</v>
      </c>
      <c r="DI233" s="2" t="s">
        <v>3</v>
      </c>
      <c r="DJ233" s="2" t="s">
        <v>3</v>
      </c>
      <c r="DK233" s="2" t="s">
        <v>3</v>
      </c>
      <c r="DL233" s="2" t="s">
        <v>3</v>
      </c>
      <c r="DM233" s="2" t="s">
        <v>3</v>
      </c>
      <c r="DN233" s="2">
        <v>0</v>
      </c>
      <c r="DO233" s="2">
        <v>0</v>
      </c>
      <c r="DP233" s="2">
        <v>1</v>
      </c>
      <c r="DQ233" s="2">
        <v>1</v>
      </c>
      <c r="DR233" s="2"/>
      <c r="DS233" s="2"/>
      <c r="DT233" s="2"/>
      <c r="DU233" s="2">
        <v>1013</v>
      </c>
      <c r="DV233" s="2" t="s">
        <v>291</v>
      </c>
      <c r="DW233" s="2" t="str">
        <f>'1.Смета.и.Акт'!D217</f>
        <v>100 шт. изделий</v>
      </c>
      <c r="DX233" s="2">
        <v>1</v>
      </c>
      <c r="DY233" s="2"/>
      <c r="DZ233" s="2"/>
      <c r="EA233" s="2"/>
      <c r="EB233" s="2"/>
      <c r="EC233" s="2"/>
      <c r="ED233" s="2"/>
      <c r="EE233" s="2">
        <v>27364865</v>
      </c>
      <c r="EF233" s="2">
        <v>1</v>
      </c>
      <c r="EG233" s="2" t="s">
        <v>21</v>
      </c>
      <c r="EH233" s="2">
        <v>0</v>
      </c>
      <c r="EI233" s="2" t="s">
        <v>3</v>
      </c>
      <c r="EJ233" s="2">
        <v>1</v>
      </c>
      <c r="EK233" s="2">
        <v>10001</v>
      </c>
      <c r="EL233" s="2" t="s">
        <v>294</v>
      </c>
      <c r="EM233" s="2" t="s">
        <v>295</v>
      </c>
      <c r="EN233" s="2"/>
      <c r="EO233" s="2" t="s">
        <v>3</v>
      </c>
      <c r="EP233" s="2"/>
      <c r="EQ233" s="2">
        <v>131072</v>
      </c>
      <c r="ER233" s="2">
        <v>2423.4</v>
      </c>
      <c r="ES233" s="2">
        <v>1531.47</v>
      </c>
      <c r="ET233" s="2">
        <v>284.72</v>
      </c>
      <c r="EU233" s="2">
        <v>23.55</v>
      </c>
      <c r="EV233" s="2">
        <v>607.21</v>
      </c>
      <c r="EW233" s="2">
        <v>75.15</v>
      </c>
      <c r="EX233" s="2">
        <v>1.73</v>
      </c>
      <c r="EY233" s="2">
        <v>0</v>
      </c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>
        <v>0</v>
      </c>
      <c r="FR233" s="2">
        <f t="shared" si="219"/>
        <v>0</v>
      </c>
      <c r="FS233" s="2">
        <v>0</v>
      </c>
      <c r="FT233" s="2" t="s">
        <v>24</v>
      </c>
      <c r="FU233" s="2" t="s">
        <v>25</v>
      </c>
      <c r="FV233" s="2" t="s">
        <v>24</v>
      </c>
      <c r="FW233" s="2" t="s">
        <v>25</v>
      </c>
      <c r="FX233" s="2">
        <v>94</v>
      </c>
      <c r="FY233" s="2">
        <v>47</v>
      </c>
      <c r="FZ233" s="2"/>
      <c r="GA233" s="2" t="s">
        <v>3</v>
      </c>
      <c r="GB233" s="2"/>
      <c r="GC233" s="2"/>
      <c r="GD233" s="2">
        <v>0</v>
      </c>
      <c r="GE233" s="2"/>
      <c r="GF233" s="2">
        <v>147294721</v>
      </c>
      <c r="GG233" s="2">
        <v>2</v>
      </c>
      <c r="GH233" s="2">
        <v>1</v>
      </c>
      <c r="GI233" s="2">
        <v>-2</v>
      </c>
      <c r="GJ233" s="2">
        <v>0</v>
      </c>
      <c r="GK233" s="2">
        <f>ROUND(R233*(R12)/100,0)</f>
        <v>0</v>
      </c>
      <c r="GL233" s="2">
        <f t="shared" si="220"/>
        <v>0</v>
      </c>
      <c r="GM233" s="2">
        <f t="shared" si="221"/>
        <v>71</v>
      </c>
      <c r="GN233" s="2">
        <f t="shared" si="222"/>
        <v>71</v>
      </c>
      <c r="GO233" s="2">
        <f t="shared" si="223"/>
        <v>0</v>
      </c>
      <c r="GP233" s="2">
        <f t="shared" si="224"/>
        <v>0</v>
      </c>
      <c r="GQ233" s="2"/>
      <c r="GR233" s="2">
        <v>0</v>
      </c>
      <c r="GS233" s="2"/>
      <c r="GT233" s="2">
        <v>0</v>
      </c>
      <c r="GU233" s="2">
        <v>1</v>
      </c>
      <c r="GV233" s="2">
        <v>0</v>
      </c>
      <c r="GW233" s="2">
        <v>0</v>
      </c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05" ht="12.75">
      <c r="A234">
        <v>17</v>
      </c>
      <c r="B234">
        <v>1</v>
      </c>
      <c r="C234">
        <f>ROW(SmtRes!A404)</f>
        <v>404</v>
      </c>
      <c r="D234">
        <f>ROW(EtalonRes!A380)</f>
        <v>380</v>
      </c>
      <c r="E234" t="s">
        <v>305</v>
      </c>
      <c r="F234" t="s">
        <v>289</v>
      </c>
      <c r="G234" t="s">
        <v>306</v>
      </c>
      <c r="H234" t="s">
        <v>291</v>
      </c>
      <c r="I234">
        <f>'1.Смета.и.Акт'!E217</f>
        <v>0.04</v>
      </c>
      <c r="J234">
        <v>0</v>
      </c>
      <c r="O234">
        <f t="shared" si="193"/>
        <v>232</v>
      </c>
      <c r="P234">
        <f t="shared" si="194"/>
        <v>0</v>
      </c>
      <c r="Q234">
        <f t="shared" si="195"/>
        <v>74</v>
      </c>
      <c r="R234">
        <f t="shared" si="196"/>
        <v>6</v>
      </c>
      <c r="S234">
        <f t="shared" si="197"/>
        <v>158</v>
      </c>
      <c r="T234">
        <f t="shared" si="198"/>
        <v>0</v>
      </c>
      <c r="U234">
        <f t="shared" si="199"/>
        <v>3.0060000000000002</v>
      </c>
      <c r="V234">
        <f t="shared" si="200"/>
        <v>0.0692</v>
      </c>
      <c r="W234">
        <f t="shared" si="201"/>
        <v>0</v>
      </c>
      <c r="X234">
        <f t="shared" si="202"/>
        <v>154</v>
      </c>
      <c r="Y234">
        <f t="shared" si="203"/>
        <v>77</v>
      </c>
      <c r="AA234">
        <v>31892591</v>
      </c>
      <c r="AB234">
        <f t="shared" si="225"/>
        <v>891.93</v>
      </c>
      <c r="AC234">
        <f>ROUND(((ES234*0)),2)</f>
        <v>0</v>
      </c>
      <c r="AD234">
        <f t="shared" si="226"/>
        <v>284.72</v>
      </c>
      <c r="AE234">
        <f t="shared" si="227"/>
        <v>23.55</v>
      </c>
      <c r="AF234">
        <f t="shared" si="228"/>
        <v>607.21</v>
      </c>
      <c r="AG234">
        <f t="shared" si="205"/>
        <v>0</v>
      </c>
      <c r="AH234">
        <f t="shared" si="206"/>
        <v>75.15</v>
      </c>
      <c r="AI234">
        <f t="shared" si="207"/>
        <v>1.73</v>
      </c>
      <c r="AJ234">
        <f t="shared" si="208"/>
        <v>0</v>
      </c>
      <c r="AK234">
        <v>2423.4</v>
      </c>
      <c r="AL234">
        <v>1531.47</v>
      </c>
      <c r="AM234">
        <v>284.72</v>
      </c>
      <c r="AN234">
        <v>23.55</v>
      </c>
      <c r="AO234">
        <v>607.21</v>
      </c>
      <c r="AP234">
        <v>0</v>
      </c>
      <c r="AQ234">
        <v>75.15</v>
      </c>
      <c r="AR234">
        <v>1.73</v>
      </c>
      <c r="AS234">
        <v>0</v>
      </c>
      <c r="AT234">
        <v>94</v>
      </c>
      <c r="AU234">
        <v>47</v>
      </c>
      <c r="AV234">
        <v>1</v>
      </c>
      <c r="AW234">
        <v>1</v>
      </c>
      <c r="AZ234">
        <v>6.49</v>
      </c>
      <c r="BA234">
        <v>6.49</v>
      </c>
      <c r="BB234">
        <v>6.49</v>
      </c>
      <c r="BC234">
        <v>6.49</v>
      </c>
      <c r="BH234">
        <v>0</v>
      </c>
      <c r="BI234">
        <v>1</v>
      </c>
      <c r="BJ234" t="s">
        <v>292</v>
      </c>
      <c r="BM234">
        <v>10001</v>
      </c>
      <c r="BN234">
        <v>0</v>
      </c>
      <c r="BP234">
        <v>0</v>
      </c>
      <c r="BQ234">
        <v>1</v>
      </c>
      <c r="BR234">
        <v>0</v>
      </c>
      <c r="BS234">
        <v>6.49</v>
      </c>
      <c r="BT234">
        <v>1</v>
      </c>
      <c r="BU234">
        <v>1</v>
      </c>
      <c r="BV234">
        <v>1</v>
      </c>
      <c r="BW234">
        <v>1</v>
      </c>
      <c r="BX234">
        <v>1</v>
      </c>
      <c r="BZ234">
        <v>118</v>
      </c>
      <c r="CA234">
        <v>63</v>
      </c>
      <c r="CF234">
        <v>0</v>
      </c>
      <c r="CG234">
        <v>0</v>
      </c>
      <c r="CM234">
        <v>0</v>
      </c>
      <c r="CO234">
        <v>0</v>
      </c>
      <c r="CP234">
        <f t="shared" si="229"/>
        <v>232</v>
      </c>
      <c r="CQ234">
        <f t="shared" si="209"/>
        <v>0</v>
      </c>
      <c r="CR234">
        <f t="shared" si="210"/>
        <v>1847.8328000000001</v>
      </c>
      <c r="CS234">
        <f t="shared" si="211"/>
        <v>152.83950000000002</v>
      </c>
      <c r="CT234">
        <f t="shared" si="212"/>
        <v>3940.7929000000004</v>
      </c>
      <c r="CU234">
        <f t="shared" si="213"/>
        <v>0</v>
      </c>
      <c r="CV234">
        <f t="shared" si="214"/>
        <v>75.15</v>
      </c>
      <c r="CW234">
        <f t="shared" si="215"/>
        <v>1.73</v>
      </c>
      <c r="CX234">
        <f t="shared" si="216"/>
        <v>0</v>
      </c>
      <c r="CY234">
        <f t="shared" si="217"/>
        <v>154.16</v>
      </c>
      <c r="CZ234">
        <f t="shared" si="218"/>
        <v>77.08</v>
      </c>
      <c r="DD234" t="s">
        <v>293</v>
      </c>
      <c r="DN234">
        <v>0</v>
      </c>
      <c r="DO234">
        <v>0</v>
      </c>
      <c r="DP234">
        <v>1</v>
      </c>
      <c r="DQ234">
        <v>1</v>
      </c>
      <c r="DU234">
        <v>1013</v>
      </c>
      <c r="DV234" t="s">
        <v>291</v>
      </c>
      <c r="DW234" t="s">
        <v>291</v>
      </c>
      <c r="DX234">
        <v>1</v>
      </c>
      <c r="EE234">
        <v>27364865</v>
      </c>
      <c r="EF234">
        <v>1</v>
      </c>
      <c r="EG234" t="s">
        <v>21</v>
      </c>
      <c r="EH234">
        <v>0</v>
      </c>
      <c r="EJ234">
        <v>1</v>
      </c>
      <c r="EK234">
        <v>10001</v>
      </c>
      <c r="EL234" t="s">
        <v>294</v>
      </c>
      <c r="EM234" t="s">
        <v>295</v>
      </c>
      <c r="EQ234">
        <v>131072</v>
      </c>
      <c r="ER234">
        <v>2423.4</v>
      </c>
      <c r="ES234">
        <v>1531.47</v>
      </c>
      <c r="ET234">
        <v>284.72</v>
      </c>
      <c r="EU234">
        <v>23.55</v>
      </c>
      <c r="EV234">
        <v>607.21</v>
      </c>
      <c r="EW234">
        <v>75.15</v>
      </c>
      <c r="EX234">
        <v>1.73</v>
      </c>
      <c r="EY234">
        <v>0</v>
      </c>
      <c r="FQ234">
        <v>0</v>
      </c>
      <c r="FR234">
        <f t="shared" si="219"/>
        <v>0</v>
      </c>
      <c r="FS234">
        <v>0</v>
      </c>
      <c r="FT234" t="s">
        <v>24</v>
      </c>
      <c r="FU234" t="s">
        <v>25</v>
      </c>
      <c r="FV234" t="s">
        <v>24</v>
      </c>
      <c r="FW234" t="s">
        <v>25</v>
      </c>
      <c r="FX234">
        <v>94</v>
      </c>
      <c r="FY234">
        <v>47</v>
      </c>
      <c r="GD234">
        <v>0</v>
      </c>
      <c r="GF234">
        <v>147294721</v>
      </c>
      <c r="GG234">
        <v>1</v>
      </c>
      <c r="GH234">
        <v>1</v>
      </c>
      <c r="GI234">
        <v>4</v>
      </c>
      <c r="GJ234">
        <v>0</v>
      </c>
      <c r="GK234">
        <f>ROUND(R234*(S12)/100,0)</f>
        <v>0</v>
      </c>
      <c r="GL234">
        <f t="shared" si="220"/>
        <v>0</v>
      </c>
      <c r="GM234">
        <f t="shared" si="221"/>
        <v>463</v>
      </c>
      <c r="GN234">
        <f t="shared" si="222"/>
        <v>463</v>
      </c>
      <c r="GO234">
        <f t="shared" si="223"/>
        <v>0</v>
      </c>
      <c r="GP234">
        <f t="shared" si="224"/>
        <v>0</v>
      </c>
      <c r="GR234">
        <v>0</v>
      </c>
      <c r="GT234">
        <v>0</v>
      </c>
      <c r="GU234">
        <v>1</v>
      </c>
      <c r="GV234">
        <v>0</v>
      </c>
      <c r="GW234">
        <v>0</v>
      </c>
    </row>
    <row r="235" spans="1:255" ht="12.75">
      <c r="A235" s="2">
        <v>18</v>
      </c>
      <c r="B235" s="2">
        <v>1</v>
      </c>
      <c r="C235" s="2">
        <v>395</v>
      </c>
      <c r="D235" s="2"/>
      <c r="E235" s="2" t="s">
        <v>307</v>
      </c>
      <c r="F235" s="2" t="s">
        <v>308</v>
      </c>
      <c r="G235" s="2" t="str">
        <f>'1.Смета.и.Акт'!C221</f>
        <v>Урна железобетонная прямоугольная с фактурной отделкой (Урна для мусора 380х400х830)</v>
      </c>
      <c r="H235" s="2" t="s">
        <v>55</v>
      </c>
      <c r="I235" s="2">
        <f>I233*J235</f>
        <v>4</v>
      </c>
      <c r="J235" s="2">
        <v>100</v>
      </c>
      <c r="K235" s="2"/>
      <c r="L235" s="2"/>
      <c r="M235" s="2"/>
      <c r="N235" s="2"/>
      <c r="O235" s="2">
        <f t="shared" si="193"/>
        <v>1414</v>
      </c>
      <c r="P235" s="2">
        <f t="shared" si="194"/>
        <v>1414</v>
      </c>
      <c r="Q235" s="2">
        <f t="shared" si="195"/>
        <v>0</v>
      </c>
      <c r="R235" s="2">
        <f t="shared" si="196"/>
        <v>0</v>
      </c>
      <c r="S235" s="2">
        <f t="shared" si="197"/>
        <v>0</v>
      </c>
      <c r="T235" s="2">
        <f t="shared" si="198"/>
        <v>0</v>
      </c>
      <c r="U235" s="2">
        <f t="shared" si="199"/>
        <v>0</v>
      </c>
      <c r="V235" s="2">
        <f t="shared" si="200"/>
        <v>0</v>
      </c>
      <c r="W235" s="2">
        <f t="shared" si="201"/>
        <v>6</v>
      </c>
      <c r="X235" s="2">
        <f t="shared" si="202"/>
        <v>0</v>
      </c>
      <c r="Y235" s="2">
        <f t="shared" si="203"/>
        <v>0</v>
      </c>
      <c r="Z235" s="2"/>
      <c r="AA235" s="2">
        <v>31892590</v>
      </c>
      <c r="AB235" s="2">
        <f t="shared" si="225"/>
        <v>353.44</v>
      </c>
      <c r="AC235" s="2">
        <f>'1.Смета.и.Акт'!F221</f>
        <v>353.44</v>
      </c>
      <c r="AD235" s="2">
        <f t="shared" si="226"/>
        <v>0</v>
      </c>
      <c r="AE235" s="2">
        <f t="shared" si="227"/>
        <v>0</v>
      </c>
      <c r="AF235" s="2">
        <f t="shared" si="228"/>
        <v>0</v>
      </c>
      <c r="AG235" s="2">
        <f t="shared" si="205"/>
        <v>0</v>
      </c>
      <c r="AH235" s="2">
        <f t="shared" si="206"/>
        <v>0</v>
      </c>
      <c r="AI235" s="2">
        <f t="shared" si="207"/>
        <v>0</v>
      </c>
      <c r="AJ235" s="2">
        <f t="shared" si="208"/>
        <v>1.38</v>
      </c>
      <c r="AK235" s="2">
        <v>353.44</v>
      </c>
      <c r="AL235" s="2">
        <v>353.44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1.38</v>
      </c>
      <c r="AT235" s="2">
        <v>0</v>
      </c>
      <c r="AU235" s="2">
        <v>0</v>
      </c>
      <c r="AV235" s="2">
        <v>1</v>
      </c>
      <c r="AW235" s="2">
        <v>1</v>
      </c>
      <c r="AX235" s="2"/>
      <c r="AY235" s="2"/>
      <c r="AZ235" s="2">
        <v>1</v>
      </c>
      <c r="BA235" s="2">
        <v>1</v>
      </c>
      <c r="BB235" s="2">
        <v>1</v>
      </c>
      <c r="BC235" s="2">
        <v>1</v>
      </c>
      <c r="BD235" s="2" t="s">
        <v>3</v>
      </c>
      <c r="BE235" s="2" t="s">
        <v>3</v>
      </c>
      <c r="BF235" s="2" t="s">
        <v>3</v>
      </c>
      <c r="BG235" s="2" t="s">
        <v>3</v>
      </c>
      <c r="BH235" s="2">
        <v>3</v>
      </c>
      <c r="BI235" s="2">
        <v>1</v>
      </c>
      <c r="BJ235" s="2" t="str">
        <f>'1.Смета.и.Акт'!B221</f>
        <v>116-0091 ТССЦ-57 (ред.2014)</v>
      </c>
      <c r="BK235" s="2"/>
      <c r="BL235" s="2"/>
      <c r="BM235" s="2">
        <v>500001</v>
      </c>
      <c r="BN235" s="2">
        <v>0</v>
      </c>
      <c r="BO235" s="2" t="s">
        <v>3</v>
      </c>
      <c r="BP235" s="2">
        <v>0</v>
      </c>
      <c r="BQ235" s="2">
        <v>20</v>
      </c>
      <c r="BR235" s="2">
        <v>0</v>
      </c>
      <c r="BS235" s="2">
        <v>1</v>
      </c>
      <c r="BT235" s="2">
        <v>1</v>
      </c>
      <c r="BU235" s="2">
        <v>1</v>
      </c>
      <c r="BV235" s="2">
        <v>1</v>
      </c>
      <c r="BW235" s="2">
        <v>1</v>
      </c>
      <c r="BX235" s="2">
        <v>1</v>
      </c>
      <c r="BY235" s="2" t="s">
        <v>3</v>
      </c>
      <c r="BZ235" s="2">
        <v>0</v>
      </c>
      <c r="CA235" s="2">
        <v>0</v>
      </c>
      <c r="CB235" s="2"/>
      <c r="CC235" s="2"/>
      <c r="CD235" s="2"/>
      <c r="CE235" s="2"/>
      <c r="CF235" s="2">
        <v>0</v>
      </c>
      <c r="CG235" s="2">
        <v>0</v>
      </c>
      <c r="CH235" s="2"/>
      <c r="CI235" s="2"/>
      <c r="CJ235" s="2"/>
      <c r="CK235" s="2"/>
      <c r="CL235" s="2"/>
      <c r="CM235" s="2">
        <v>0</v>
      </c>
      <c r="CN235" s="2" t="s">
        <v>3</v>
      </c>
      <c r="CO235" s="2">
        <v>0</v>
      </c>
      <c r="CP235" s="2">
        <f>IF('1.Смета.и.Акт'!F221=AC235+AD235+AF235,P235+Q235+S235,I235*AB235)</f>
        <v>1414</v>
      </c>
      <c r="CQ235" s="2">
        <f t="shared" si="209"/>
        <v>353.44</v>
      </c>
      <c r="CR235" s="2">
        <f t="shared" si="210"/>
        <v>0</v>
      </c>
      <c r="CS235" s="2">
        <f t="shared" si="211"/>
        <v>0</v>
      </c>
      <c r="CT235" s="2">
        <f t="shared" si="212"/>
        <v>0</v>
      </c>
      <c r="CU235" s="2">
        <f t="shared" si="213"/>
        <v>0</v>
      </c>
      <c r="CV235" s="2">
        <f t="shared" si="214"/>
        <v>0</v>
      </c>
      <c r="CW235" s="2">
        <f t="shared" si="215"/>
        <v>0</v>
      </c>
      <c r="CX235" s="2">
        <f t="shared" si="216"/>
        <v>1.38</v>
      </c>
      <c r="CY235" s="2">
        <f t="shared" si="217"/>
        <v>0</v>
      </c>
      <c r="CZ235" s="2">
        <f t="shared" si="218"/>
        <v>0</v>
      </c>
      <c r="DA235" s="2"/>
      <c r="DB235" s="2"/>
      <c r="DC235" s="2" t="s">
        <v>3</v>
      </c>
      <c r="DD235" s="2" t="s">
        <v>3</v>
      </c>
      <c r="DE235" s="2" t="s">
        <v>3</v>
      </c>
      <c r="DF235" s="2" t="s">
        <v>3</v>
      </c>
      <c r="DG235" s="2" t="s">
        <v>3</v>
      </c>
      <c r="DH235" s="2" t="s">
        <v>3</v>
      </c>
      <c r="DI235" s="2" t="s">
        <v>3</v>
      </c>
      <c r="DJ235" s="2" t="s">
        <v>3</v>
      </c>
      <c r="DK235" s="2" t="s">
        <v>3</v>
      </c>
      <c r="DL235" s="2" t="s">
        <v>3</v>
      </c>
      <c r="DM235" s="2" t="s">
        <v>3</v>
      </c>
      <c r="DN235" s="2">
        <v>0</v>
      </c>
      <c r="DO235" s="2">
        <v>0</v>
      </c>
      <c r="DP235" s="2">
        <v>1</v>
      </c>
      <c r="DQ235" s="2">
        <v>1</v>
      </c>
      <c r="DR235" s="2"/>
      <c r="DS235" s="2"/>
      <c r="DT235" s="2"/>
      <c r="DU235" s="2">
        <v>1010</v>
      </c>
      <c r="DV235" s="2" t="s">
        <v>55</v>
      </c>
      <c r="DW235" s="2" t="str">
        <f>'1.Смета.и.Акт'!D221</f>
        <v>шт.</v>
      </c>
      <c r="DX235" s="2">
        <v>1</v>
      </c>
      <c r="DY235" s="2"/>
      <c r="DZ235" s="2"/>
      <c r="EA235" s="2"/>
      <c r="EB235" s="2"/>
      <c r="EC235" s="2"/>
      <c r="ED235" s="2"/>
      <c r="EE235" s="2">
        <v>27364798</v>
      </c>
      <c r="EF235" s="2">
        <v>20</v>
      </c>
      <c r="EG235" s="2" t="s">
        <v>57</v>
      </c>
      <c r="EH235" s="2">
        <v>0</v>
      </c>
      <c r="EI235" s="2" t="s">
        <v>3</v>
      </c>
      <c r="EJ235" s="2">
        <v>1</v>
      </c>
      <c r="EK235" s="2">
        <v>500001</v>
      </c>
      <c r="EL235" s="2" t="s">
        <v>58</v>
      </c>
      <c r="EM235" s="2" t="s">
        <v>59</v>
      </c>
      <c r="EN235" s="2"/>
      <c r="EO235" s="2" t="s">
        <v>3</v>
      </c>
      <c r="EP235" s="2"/>
      <c r="EQ235" s="2">
        <v>0</v>
      </c>
      <c r="ER235" s="2">
        <v>353.44</v>
      </c>
      <c r="ES235" s="2">
        <v>353.44</v>
      </c>
      <c r="ET235" s="2">
        <v>0</v>
      </c>
      <c r="EU235" s="2">
        <v>0</v>
      </c>
      <c r="EV235" s="2">
        <v>0</v>
      </c>
      <c r="EW235" s="2">
        <v>0</v>
      </c>
      <c r="EX235" s="2">
        <v>0</v>
      </c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>
        <v>0</v>
      </c>
      <c r="FR235" s="2">
        <f t="shared" si="219"/>
        <v>0</v>
      </c>
      <c r="FS235" s="2">
        <v>0</v>
      </c>
      <c r="FT235" s="2"/>
      <c r="FU235" s="2"/>
      <c r="FV235" s="2"/>
      <c r="FW235" s="2"/>
      <c r="FX235" s="2">
        <v>0</v>
      </c>
      <c r="FY235" s="2">
        <v>0</v>
      </c>
      <c r="FZ235" s="2"/>
      <c r="GA235" s="2" t="s">
        <v>3</v>
      </c>
      <c r="GB235" s="2"/>
      <c r="GC235" s="2"/>
      <c r="GD235" s="2">
        <v>0</v>
      </c>
      <c r="GE235" s="2"/>
      <c r="GF235" s="2">
        <v>1081158146</v>
      </c>
      <c r="GG235" s="2">
        <v>2</v>
      </c>
      <c r="GH235" s="2">
        <v>1</v>
      </c>
      <c r="GI235" s="2">
        <v>-2</v>
      </c>
      <c r="GJ235" s="2">
        <v>0</v>
      </c>
      <c r="GK235" s="2">
        <f>ROUND(R235*(R12)/100,0)</f>
        <v>0</v>
      </c>
      <c r="GL235" s="2">
        <f t="shared" si="220"/>
        <v>0</v>
      </c>
      <c r="GM235" s="2">
        <f t="shared" si="221"/>
        <v>1414</v>
      </c>
      <c r="GN235" s="2">
        <f t="shared" si="222"/>
        <v>1414</v>
      </c>
      <c r="GO235" s="2">
        <f t="shared" si="223"/>
        <v>0</v>
      </c>
      <c r="GP235" s="2">
        <f t="shared" si="224"/>
        <v>0</v>
      </c>
      <c r="GQ235" s="2" t="s">
        <v>602</v>
      </c>
      <c r="GR235" s="2">
        <v>0</v>
      </c>
      <c r="GS235" s="2">
        <v>4</v>
      </c>
      <c r="GT235" s="2">
        <v>0</v>
      </c>
      <c r="GU235" s="2">
        <v>1</v>
      </c>
      <c r="GV235" s="2">
        <v>0</v>
      </c>
      <c r="GW235" s="2">
        <v>0</v>
      </c>
      <c r="GX235" s="2"/>
      <c r="GY235" s="2"/>
      <c r="GZ235" s="2"/>
      <c r="HA235" s="2"/>
      <c r="HB235" s="2" t="str">
        <f>LEFT(Source!F235,17)</f>
        <v>116-0091</v>
      </c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05" ht="12.75">
      <c r="A236">
        <v>18</v>
      </c>
      <c r="B236">
        <v>1</v>
      </c>
      <c r="C236">
        <v>403</v>
      </c>
      <c r="E236" t="s">
        <v>307</v>
      </c>
      <c r="F236" t="s">
        <v>308</v>
      </c>
      <c r="G236" t="s">
        <v>309</v>
      </c>
      <c r="H236" t="s">
        <v>55</v>
      </c>
      <c r="I236">
        <f>I234*J236</f>
        <v>4</v>
      </c>
      <c r="J236">
        <v>100</v>
      </c>
      <c r="O236">
        <f t="shared" si="193"/>
        <v>9175</v>
      </c>
      <c r="P236">
        <f t="shared" si="194"/>
        <v>9175</v>
      </c>
      <c r="Q236">
        <f t="shared" si="195"/>
        <v>0</v>
      </c>
      <c r="R236">
        <f t="shared" si="196"/>
        <v>0</v>
      </c>
      <c r="S236">
        <f t="shared" si="197"/>
        <v>0</v>
      </c>
      <c r="T236">
        <f t="shared" si="198"/>
        <v>0</v>
      </c>
      <c r="U236">
        <f t="shared" si="199"/>
        <v>0</v>
      </c>
      <c r="V236">
        <f t="shared" si="200"/>
        <v>0</v>
      </c>
      <c r="W236">
        <f t="shared" si="201"/>
        <v>6</v>
      </c>
      <c r="X236">
        <f t="shared" si="202"/>
        <v>0</v>
      </c>
      <c r="Y236">
        <f t="shared" si="203"/>
        <v>0</v>
      </c>
      <c r="AA236">
        <v>31892591</v>
      </c>
      <c r="AB236">
        <f t="shared" si="225"/>
        <v>353.44</v>
      </c>
      <c r="AC236">
        <f>ROUND((ES236),2)</f>
        <v>353.44</v>
      </c>
      <c r="AD236">
        <f t="shared" si="226"/>
        <v>0</v>
      </c>
      <c r="AE236">
        <f t="shared" si="227"/>
        <v>0</v>
      </c>
      <c r="AF236">
        <f t="shared" si="228"/>
        <v>0</v>
      </c>
      <c r="AG236">
        <f t="shared" si="205"/>
        <v>0</v>
      </c>
      <c r="AH236">
        <f t="shared" si="206"/>
        <v>0</v>
      </c>
      <c r="AI236">
        <f t="shared" si="207"/>
        <v>0</v>
      </c>
      <c r="AJ236">
        <f t="shared" si="208"/>
        <v>1.38</v>
      </c>
      <c r="AK236">
        <v>353.44</v>
      </c>
      <c r="AL236">
        <v>353.44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1.38</v>
      </c>
      <c r="AT236">
        <v>0</v>
      </c>
      <c r="AU236">
        <v>0</v>
      </c>
      <c r="AV236">
        <v>1</v>
      </c>
      <c r="AW236">
        <v>1</v>
      </c>
      <c r="AZ236">
        <v>6.49</v>
      </c>
      <c r="BA236">
        <v>1</v>
      </c>
      <c r="BB236">
        <v>1</v>
      </c>
      <c r="BC236">
        <v>6.49</v>
      </c>
      <c r="BH236">
        <v>3</v>
      </c>
      <c r="BI236">
        <v>1</v>
      </c>
      <c r="BJ236" t="s">
        <v>310</v>
      </c>
      <c r="BM236">
        <v>500001</v>
      </c>
      <c r="BN236">
        <v>0</v>
      </c>
      <c r="BP236">
        <v>0</v>
      </c>
      <c r="BQ236">
        <v>20</v>
      </c>
      <c r="BR236">
        <v>0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Z236">
        <v>0</v>
      </c>
      <c r="CA236">
        <v>0</v>
      </c>
      <c r="CF236">
        <v>0</v>
      </c>
      <c r="CG236">
        <v>0</v>
      </c>
      <c r="CM236">
        <v>0</v>
      </c>
      <c r="CO236">
        <v>0</v>
      </c>
      <c r="CP236">
        <f t="shared" si="229"/>
        <v>9175</v>
      </c>
      <c r="CQ236">
        <f t="shared" si="209"/>
        <v>2293.8256</v>
      </c>
      <c r="CR236">
        <f t="shared" si="210"/>
        <v>0</v>
      </c>
      <c r="CS236">
        <f t="shared" si="211"/>
        <v>0</v>
      </c>
      <c r="CT236">
        <f t="shared" si="212"/>
        <v>0</v>
      </c>
      <c r="CU236">
        <f t="shared" si="213"/>
        <v>0</v>
      </c>
      <c r="CV236">
        <f t="shared" si="214"/>
        <v>0</v>
      </c>
      <c r="CW236">
        <f t="shared" si="215"/>
        <v>0</v>
      </c>
      <c r="CX236">
        <f t="shared" si="216"/>
        <v>1.38</v>
      </c>
      <c r="CY236">
        <f t="shared" si="217"/>
        <v>0</v>
      </c>
      <c r="CZ236">
        <f t="shared" si="218"/>
        <v>0</v>
      </c>
      <c r="DN236">
        <v>0</v>
      </c>
      <c r="DO236">
        <v>0</v>
      </c>
      <c r="DP236">
        <v>1</v>
      </c>
      <c r="DQ236">
        <v>1</v>
      </c>
      <c r="DU236">
        <v>1010</v>
      </c>
      <c r="DV236" t="s">
        <v>55</v>
      </c>
      <c r="DW236" t="s">
        <v>55</v>
      </c>
      <c r="DX236">
        <v>1</v>
      </c>
      <c r="EE236">
        <v>27364798</v>
      </c>
      <c r="EF236">
        <v>20</v>
      </c>
      <c r="EG236" t="s">
        <v>57</v>
      </c>
      <c r="EH236">
        <v>0</v>
      </c>
      <c r="EJ236">
        <v>1</v>
      </c>
      <c r="EK236">
        <v>500001</v>
      </c>
      <c r="EL236" t="s">
        <v>58</v>
      </c>
      <c r="EM236" t="s">
        <v>59</v>
      </c>
      <c r="EQ236">
        <v>0</v>
      </c>
      <c r="ER236">
        <v>353.44</v>
      </c>
      <c r="ES236">
        <v>353.44</v>
      </c>
      <c r="ET236">
        <v>0</v>
      </c>
      <c r="EU236">
        <v>0</v>
      </c>
      <c r="EV236">
        <v>0</v>
      </c>
      <c r="EW236">
        <v>0</v>
      </c>
      <c r="EX236">
        <v>0</v>
      </c>
      <c r="FQ236">
        <v>0</v>
      </c>
      <c r="FR236">
        <f t="shared" si="219"/>
        <v>0</v>
      </c>
      <c r="FS236">
        <v>0</v>
      </c>
      <c r="FX236">
        <v>0</v>
      </c>
      <c r="FY236">
        <v>0</v>
      </c>
      <c r="GD236">
        <v>0</v>
      </c>
      <c r="GF236">
        <v>1081158146</v>
      </c>
      <c r="GG236">
        <v>1</v>
      </c>
      <c r="GH236">
        <v>1</v>
      </c>
      <c r="GI236">
        <v>4</v>
      </c>
      <c r="GJ236">
        <v>0</v>
      </c>
      <c r="GK236">
        <f>ROUND(R236*(S12)/100,0)</f>
        <v>0</v>
      </c>
      <c r="GL236">
        <f t="shared" si="220"/>
        <v>0</v>
      </c>
      <c r="GM236">
        <f t="shared" si="221"/>
        <v>9175</v>
      </c>
      <c r="GN236">
        <f t="shared" si="222"/>
        <v>9175</v>
      </c>
      <c r="GO236">
        <f t="shared" si="223"/>
        <v>0</v>
      </c>
      <c r="GP236">
        <f t="shared" si="224"/>
        <v>0</v>
      </c>
      <c r="GQ236" t="s">
        <v>602</v>
      </c>
      <c r="GR236">
        <v>0</v>
      </c>
      <c r="GS236">
        <v>4</v>
      </c>
      <c r="GT236">
        <v>0</v>
      </c>
      <c r="GU236">
        <v>1</v>
      </c>
      <c r="GV236">
        <v>0</v>
      </c>
      <c r="GW236">
        <v>0</v>
      </c>
    </row>
    <row r="238" spans="1:118" ht="12.75">
      <c r="A238" s="3">
        <v>51</v>
      </c>
      <c r="B238" s="3">
        <f>B207</f>
        <v>1</v>
      </c>
      <c r="C238" s="3">
        <f>A207</f>
        <v>4</v>
      </c>
      <c r="D238" s="3">
        <f>ROW(A207)</f>
        <v>207</v>
      </c>
      <c r="E238" s="3"/>
      <c r="F238" s="3" t="str">
        <f>IF(F207&lt;&gt;"",F207,"")</f>
        <v>Новый раздел</v>
      </c>
      <c r="G238" s="3" t="str">
        <f>IF(G207&lt;&gt;"",G207,"")</f>
        <v>Малые архитектурные формы</v>
      </c>
      <c r="H238" s="3"/>
      <c r="I238" s="3"/>
      <c r="J238" s="3"/>
      <c r="K238" s="3"/>
      <c r="L238" s="3"/>
      <c r="M238" s="3"/>
      <c r="N238" s="3"/>
      <c r="O238" s="3">
        <f aca="true" t="shared" si="230" ref="O238:T238">ROUND(AB238,0)</f>
        <v>11396</v>
      </c>
      <c r="P238" s="3">
        <f t="shared" si="230"/>
        <v>10995</v>
      </c>
      <c r="Q238" s="3">
        <f t="shared" si="230"/>
        <v>94</v>
      </c>
      <c r="R238" s="3">
        <f t="shared" si="230"/>
        <v>12</v>
      </c>
      <c r="S238" s="3">
        <f t="shared" si="230"/>
        <v>307</v>
      </c>
      <c r="T238" s="3">
        <f t="shared" si="230"/>
        <v>0</v>
      </c>
      <c r="U238" s="3">
        <f>AH238</f>
        <v>37.12232</v>
      </c>
      <c r="V238" s="3">
        <f>AI238</f>
        <v>0.80344</v>
      </c>
      <c r="W238" s="3">
        <f>ROUND(AJ238,0)</f>
        <v>260</v>
      </c>
      <c r="X238" s="3">
        <f>ROUND(AK238,0)</f>
        <v>262</v>
      </c>
      <c r="Y238" s="3">
        <f>ROUND(AL238,0)</f>
        <v>143</v>
      </c>
      <c r="Z238" s="3"/>
      <c r="AA238" s="3"/>
      <c r="AB238" s="3">
        <f>ROUND(SUMIF(AA211:AA236,"=31892590",O211:O236),0)</f>
        <v>11396</v>
      </c>
      <c r="AC238" s="3">
        <f>ROUND(SUMIF(AA211:AA236,"=31892590",P211:P236),0)</f>
        <v>10995</v>
      </c>
      <c r="AD238" s="3">
        <f>ROUND(SUMIF(AA211:AA236,"=31892590",Q211:Q236),0)</f>
        <v>94</v>
      </c>
      <c r="AE238" s="3">
        <f>ROUND(SUMIF(AA211:AA236,"=31892590",R211:R236),0)</f>
        <v>12</v>
      </c>
      <c r="AF238" s="3">
        <f>ROUND(SUMIF(AA211:AA236,"=31892590",S211:S236),0)</f>
        <v>307</v>
      </c>
      <c r="AG238" s="3">
        <f>ROUND(SUMIF(AA211:AA236,"=31892590",T211:T236),0)</f>
        <v>0</v>
      </c>
      <c r="AH238" s="3">
        <f>SUMIF(AA211:AA236,"=31892590",U211:U236)</f>
        <v>37.12232</v>
      </c>
      <c r="AI238" s="3">
        <f>SUMIF(AA211:AA236,"=31892590",V211:V236)</f>
        <v>0.80344</v>
      </c>
      <c r="AJ238" s="3">
        <f>ROUND(SUMIF(AA211:AA236,"=31892590",W211:W236),0)</f>
        <v>260</v>
      </c>
      <c r="AK238" s="3">
        <f>ROUND(SUMIF(AA211:AA236,"=31892590",X211:X236),0)</f>
        <v>262</v>
      </c>
      <c r="AL238" s="3">
        <f>ROUND(SUMIF(AA211:AA236,"=31892590",Y211:Y236),0)</f>
        <v>143</v>
      </c>
      <c r="AM238" s="3"/>
      <c r="AN238" s="3"/>
      <c r="AO238" s="3">
        <f aca="true" t="shared" si="231" ref="AO238:AZ238">ROUND(BB238,0)</f>
        <v>0</v>
      </c>
      <c r="AP238" s="3">
        <f t="shared" si="231"/>
        <v>0</v>
      </c>
      <c r="AQ238" s="3">
        <f t="shared" si="231"/>
        <v>0</v>
      </c>
      <c r="AR238" s="3">
        <f t="shared" si="231"/>
        <v>11801</v>
      </c>
      <c r="AS238" s="3">
        <f t="shared" si="231"/>
        <v>11801</v>
      </c>
      <c r="AT238" s="3">
        <f t="shared" si="231"/>
        <v>0</v>
      </c>
      <c r="AU238" s="3">
        <f t="shared" si="231"/>
        <v>0</v>
      </c>
      <c r="AV238" s="3">
        <f t="shared" si="231"/>
        <v>10995</v>
      </c>
      <c r="AW238" s="3">
        <f t="shared" si="231"/>
        <v>10995</v>
      </c>
      <c r="AX238" s="3">
        <f t="shared" si="231"/>
        <v>0</v>
      </c>
      <c r="AY238" s="3">
        <f t="shared" si="231"/>
        <v>10995</v>
      </c>
      <c r="AZ238" s="3">
        <f t="shared" si="231"/>
        <v>0</v>
      </c>
      <c r="BA238" s="3"/>
      <c r="BB238" s="3">
        <f>ROUND(SUMIF(AA211:AA236,"=31892590",FQ211:FQ236),0)</f>
        <v>0</v>
      </c>
      <c r="BC238" s="3">
        <f>ROUND(SUMIF(AA211:AA236,"=31892590",FR211:FR236),0)</f>
        <v>0</v>
      </c>
      <c r="BD238" s="3">
        <f>ROUND(SUMIF(AA211:AA236,"=31892590",GL211:GL236),0)</f>
        <v>0</v>
      </c>
      <c r="BE238" s="3">
        <f>ROUND(SUMIF(AA211:AA236,"=31892590",GM211:GM236),0)</f>
        <v>11801</v>
      </c>
      <c r="BF238" s="3">
        <f>ROUND(SUMIF(AA211:AA236,"=31892590",GN211:GN236),0)</f>
        <v>11801</v>
      </c>
      <c r="BG238" s="3">
        <f>ROUND(SUMIF(AA211:AA236,"=31892590",GO211:GO236),0)</f>
        <v>0</v>
      </c>
      <c r="BH238" s="3">
        <f>ROUND(SUMIF(AA211:AA236,"=31892590",GP211:GP236),0)</f>
        <v>0</v>
      </c>
      <c r="BI238" s="3">
        <f>AC238-BB238</f>
        <v>10995</v>
      </c>
      <c r="BJ238" s="3">
        <f>AC238-BC238</f>
        <v>10995</v>
      </c>
      <c r="BK238" s="3">
        <f>BB238-BD238</f>
        <v>0</v>
      </c>
      <c r="BL238" s="3">
        <f>AC238-BB238-BC238+BD238</f>
        <v>10995</v>
      </c>
      <c r="BM238" s="3">
        <f>BC238-BD238</f>
        <v>0</v>
      </c>
      <c r="BN238" s="3"/>
      <c r="BO238" s="4">
        <f aca="true" t="shared" si="232" ref="BO238:BT238">ROUND(CB238,0)</f>
        <v>73972</v>
      </c>
      <c r="BP238" s="4">
        <f t="shared" si="232"/>
        <v>71360</v>
      </c>
      <c r="BQ238" s="4">
        <f t="shared" si="232"/>
        <v>612</v>
      </c>
      <c r="BR238" s="4">
        <f t="shared" si="232"/>
        <v>70</v>
      </c>
      <c r="BS238" s="4">
        <f t="shared" si="232"/>
        <v>2000</v>
      </c>
      <c r="BT238" s="4">
        <f t="shared" si="232"/>
        <v>0</v>
      </c>
      <c r="BU238" s="4">
        <f>CH238</f>
        <v>37.12232</v>
      </c>
      <c r="BV238" s="4">
        <f>CI238</f>
        <v>0.80344</v>
      </c>
      <c r="BW238" s="4">
        <f>ROUND(CJ238,0)</f>
        <v>260</v>
      </c>
      <c r="BX238" s="4">
        <f>ROUND(CK238,0)</f>
        <v>1697</v>
      </c>
      <c r="BY238" s="4">
        <f>ROUND(CL238,0)</f>
        <v>936</v>
      </c>
      <c r="BZ238" s="4"/>
      <c r="CA238" s="4"/>
      <c r="CB238" s="4">
        <f>ROUND(SUMIF(AA211:AA236,"=31892591",O211:O236),0)</f>
        <v>73972</v>
      </c>
      <c r="CC238" s="4">
        <f>ROUND(SUMIF(AA211:AA236,"=31892591",P211:P236),0)</f>
        <v>71360</v>
      </c>
      <c r="CD238" s="4">
        <f>ROUND(SUMIF(AA211:AA236,"=31892591",Q211:Q236),0)</f>
        <v>612</v>
      </c>
      <c r="CE238" s="4">
        <f>ROUND(SUMIF(AA211:AA236,"=31892591",R211:R236),0)</f>
        <v>70</v>
      </c>
      <c r="CF238" s="4">
        <f>ROUND(SUMIF(AA211:AA236,"=31892591",S211:S236),0)</f>
        <v>2000</v>
      </c>
      <c r="CG238" s="4">
        <f>ROUND(SUMIF(AA211:AA236,"=31892591",T211:T236),0)</f>
        <v>0</v>
      </c>
      <c r="CH238" s="4">
        <f>SUMIF(AA211:AA236,"=31892591",U211:U236)</f>
        <v>37.12232</v>
      </c>
      <c r="CI238" s="4">
        <f>SUMIF(AA211:AA236,"=31892591",V211:V236)</f>
        <v>0.80344</v>
      </c>
      <c r="CJ238" s="4">
        <f>ROUND(SUMIF(AA211:AA236,"=31892591",W211:W236),0)</f>
        <v>260</v>
      </c>
      <c r="CK238" s="4">
        <f>ROUND(SUMIF(AA211:AA236,"=31892591",X211:X236),0)</f>
        <v>1697</v>
      </c>
      <c r="CL238" s="4">
        <f>ROUND(SUMIF(AA211:AA236,"=31892591",Y211:Y236),0)</f>
        <v>936</v>
      </c>
      <c r="CM238" s="4"/>
      <c r="CN238" s="4"/>
      <c r="CO238" s="4">
        <f aca="true" t="shared" si="233" ref="CO238:CZ238">ROUND(DB238,0)</f>
        <v>0</v>
      </c>
      <c r="CP238" s="4">
        <f t="shared" si="233"/>
        <v>0</v>
      </c>
      <c r="CQ238" s="4">
        <f t="shared" si="233"/>
        <v>0</v>
      </c>
      <c r="CR238" s="4">
        <f t="shared" si="233"/>
        <v>76605</v>
      </c>
      <c r="CS238" s="4">
        <f t="shared" si="233"/>
        <v>76605</v>
      </c>
      <c r="CT238" s="4">
        <f t="shared" si="233"/>
        <v>0</v>
      </c>
      <c r="CU238" s="4">
        <f t="shared" si="233"/>
        <v>0</v>
      </c>
      <c r="CV238" s="4">
        <f t="shared" si="233"/>
        <v>71360</v>
      </c>
      <c r="CW238" s="4">
        <f t="shared" si="233"/>
        <v>71360</v>
      </c>
      <c r="CX238" s="4">
        <f t="shared" si="233"/>
        <v>0</v>
      </c>
      <c r="CY238" s="4">
        <f t="shared" si="233"/>
        <v>71360</v>
      </c>
      <c r="CZ238" s="4">
        <f t="shared" si="233"/>
        <v>0</v>
      </c>
      <c r="DA238" s="4"/>
      <c r="DB238" s="4">
        <f>ROUND(SUMIF(AA211:AA236,"=31892591",FQ211:FQ236),0)</f>
        <v>0</v>
      </c>
      <c r="DC238" s="4">
        <f>ROUND(SUMIF(AA211:AA236,"=31892591",FR211:FR236),0)</f>
        <v>0</v>
      </c>
      <c r="DD238" s="4">
        <f>ROUND(SUMIF(AA211:AA236,"=31892591",GL211:GL236),0)</f>
        <v>0</v>
      </c>
      <c r="DE238" s="4">
        <f>ROUND(SUMIF(AA211:AA236,"=31892591",GM211:GM236),0)</f>
        <v>76605</v>
      </c>
      <c r="DF238" s="4">
        <f>ROUND(SUMIF(AA211:AA236,"=31892591",GN211:GN236),0)</f>
        <v>76605</v>
      </c>
      <c r="DG238" s="4">
        <f>ROUND(SUMIF(AA211:AA236,"=31892591",GO211:GO236),0)</f>
        <v>0</v>
      </c>
      <c r="DH238" s="4">
        <f>ROUND(SUMIF(AA211:AA236,"=31892591",GP211:GP236),0)</f>
        <v>0</v>
      </c>
      <c r="DI238" s="4">
        <f>CC238-DB238</f>
        <v>71360</v>
      </c>
      <c r="DJ238" s="4">
        <f>CC238-DC238</f>
        <v>71360</v>
      </c>
      <c r="DK238" s="4">
        <f>DB238-DD238</f>
        <v>0</v>
      </c>
      <c r="DL238" s="4">
        <f>CC238-DB238-DC238+DD238</f>
        <v>71360</v>
      </c>
      <c r="DM238" s="4">
        <f>DC238-DD238</f>
        <v>0</v>
      </c>
      <c r="DN238" s="4">
        <v>0</v>
      </c>
    </row>
    <row r="240" spans="1:16" ht="12.75">
      <c r="A240" s="5">
        <v>50</v>
      </c>
      <c r="B240" s="5">
        <v>0</v>
      </c>
      <c r="C240" s="5">
        <v>0</v>
      </c>
      <c r="D240" s="5">
        <v>1</v>
      </c>
      <c r="E240" s="5">
        <v>201</v>
      </c>
      <c r="F240" s="5">
        <f>ROUND(Source!O238,O240)</f>
        <v>11396</v>
      </c>
      <c r="G240" s="5" t="s">
        <v>99</v>
      </c>
      <c r="H240" s="5" t="s">
        <v>100</v>
      </c>
      <c r="I240" s="5"/>
      <c r="J240" s="5"/>
      <c r="K240" s="5">
        <v>201</v>
      </c>
      <c r="L240" s="5">
        <v>1</v>
      </c>
      <c r="M240" s="5">
        <v>3</v>
      </c>
      <c r="N240" s="5" t="s">
        <v>3</v>
      </c>
      <c r="O240" s="5">
        <v>0</v>
      </c>
      <c r="P240" s="5">
        <f>ROUND(Source!BO238,O240)</f>
        <v>73972</v>
      </c>
    </row>
    <row r="241" spans="1:16" ht="12.75">
      <c r="A241" s="5">
        <v>50</v>
      </c>
      <c r="B241" s="5">
        <v>0</v>
      </c>
      <c r="C241" s="5">
        <v>0</v>
      </c>
      <c r="D241" s="5">
        <v>1</v>
      </c>
      <c r="E241" s="5">
        <v>202</v>
      </c>
      <c r="F241" s="5">
        <f>ROUND(Source!P238,O241)</f>
        <v>10995</v>
      </c>
      <c r="G241" s="5" t="s">
        <v>101</v>
      </c>
      <c r="H241" s="5" t="s">
        <v>102</v>
      </c>
      <c r="I241" s="5"/>
      <c r="J241" s="5"/>
      <c r="K241" s="5">
        <v>202</v>
      </c>
      <c r="L241" s="5">
        <v>2</v>
      </c>
      <c r="M241" s="5">
        <v>3</v>
      </c>
      <c r="N241" s="5" t="s">
        <v>3</v>
      </c>
      <c r="O241" s="5">
        <v>0</v>
      </c>
      <c r="P241" s="5">
        <f>ROUND(Source!BP238,O241)</f>
        <v>71360</v>
      </c>
    </row>
    <row r="242" spans="1:16" ht="12.75">
      <c r="A242" s="5">
        <v>50</v>
      </c>
      <c r="B242" s="5">
        <v>0</v>
      </c>
      <c r="C242" s="5">
        <v>0</v>
      </c>
      <c r="D242" s="5">
        <v>1</v>
      </c>
      <c r="E242" s="5">
        <v>222</v>
      </c>
      <c r="F242" s="5">
        <f>ROUND(Source!AO238,O242)</f>
        <v>0</v>
      </c>
      <c r="G242" s="5" t="s">
        <v>103</v>
      </c>
      <c r="H242" s="5" t="s">
        <v>104</v>
      </c>
      <c r="I242" s="5"/>
      <c r="J242" s="5"/>
      <c r="K242" s="5">
        <v>222</v>
      </c>
      <c r="L242" s="5">
        <v>3</v>
      </c>
      <c r="M242" s="5">
        <v>3</v>
      </c>
      <c r="N242" s="5" t="s">
        <v>3</v>
      </c>
      <c r="O242" s="5">
        <v>0</v>
      </c>
      <c r="P242" s="5">
        <f>ROUND(Source!CO238,O242)</f>
        <v>0</v>
      </c>
    </row>
    <row r="243" spans="1:16" ht="12.75">
      <c r="A243" s="5">
        <v>50</v>
      </c>
      <c r="B243" s="5">
        <v>0</v>
      </c>
      <c r="C243" s="5">
        <v>0</v>
      </c>
      <c r="D243" s="5">
        <v>1</v>
      </c>
      <c r="E243" s="5">
        <v>225</v>
      </c>
      <c r="F243" s="5">
        <f>ROUND(Source!AV238,O243)</f>
        <v>10995</v>
      </c>
      <c r="G243" s="5" t="s">
        <v>105</v>
      </c>
      <c r="H243" s="5" t="s">
        <v>106</v>
      </c>
      <c r="I243" s="5"/>
      <c r="J243" s="5"/>
      <c r="K243" s="5">
        <v>225</v>
      </c>
      <c r="L243" s="5">
        <v>4</v>
      </c>
      <c r="M243" s="5">
        <v>3</v>
      </c>
      <c r="N243" s="5" t="s">
        <v>3</v>
      </c>
      <c r="O243" s="5">
        <v>0</v>
      </c>
      <c r="P243" s="5">
        <f>ROUND(Source!CV238,O243)</f>
        <v>71360</v>
      </c>
    </row>
    <row r="244" spans="1:16" ht="12.75">
      <c r="A244" s="5">
        <v>50</v>
      </c>
      <c r="B244" s="5">
        <v>0</v>
      </c>
      <c r="C244" s="5">
        <v>0</v>
      </c>
      <c r="D244" s="5">
        <v>1</v>
      </c>
      <c r="E244" s="5">
        <v>226</v>
      </c>
      <c r="F244" s="5">
        <f>ROUND(Source!AW238,O244)</f>
        <v>10995</v>
      </c>
      <c r="G244" s="5" t="s">
        <v>107</v>
      </c>
      <c r="H244" s="5" t="s">
        <v>108</v>
      </c>
      <c r="I244" s="5"/>
      <c r="J244" s="5"/>
      <c r="K244" s="5">
        <v>226</v>
      </c>
      <c r="L244" s="5">
        <v>5</v>
      </c>
      <c r="M244" s="5">
        <v>3</v>
      </c>
      <c r="N244" s="5" t="s">
        <v>3</v>
      </c>
      <c r="O244" s="5">
        <v>0</v>
      </c>
      <c r="P244" s="5">
        <f>ROUND(Source!CW238,O244)</f>
        <v>71360</v>
      </c>
    </row>
    <row r="245" spans="1:16" ht="12.75">
      <c r="A245" s="5">
        <v>50</v>
      </c>
      <c r="B245" s="5">
        <v>0</v>
      </c>
      <c r="C245" s="5">
        <v>0</v>
      </c>
      <c r="D245" s="5">
        <v>1</v>
      </c>
      <c r="E245" s="5">
        <v>227</v>
      </c>
      <c r="F245" s="5">
        <f>ROUND(Source!AX238,O245)</f>
        <v>0</v>
      </c>
      <c r="G245" s="5" t="s">
        <v>109</v>
      </c>
      <c r="H245" s="5" t="s">
        <v>110</v>
      </c>
      <c r="I245" s="5"/>
      <c r="J245" s="5"/>
      <c r="K245" s="5">
        <v>227</v>
      </c>
      <c r="L245" s="5">
        <v>6</v>
      </c>
      <c r="M245" s="5">
        <v>3</v>
      </c>
      <c r="N245" s="5" t="s">
        <v>3</v>
      </c>
      <c r="O245" s="5">
        <v>0</v>
      </c>
      <c r="P245" s="5">
        <f>ROUND(Source!CX238,O245)</f>
        <v>0</v>
      </c>
    </row>
    <row r="246" spans="1:16" ht="12.75">
      <c r="A246" s="5">
        <v>50</v>
      </c>
      <c r="B246" s="5">
        <v>0</v>
      </c>
      <c r="C246" s="5">
        <v>0</v>
      </c>
      <c r="D246" s="5">
        <v>1</v>
      </c>
      <c r="E246" s="5">
        <v>228</v>
      </c>
      <c r="F246" s="5">
        <f>ROUND(Source!AY238,O246)</f>
        <v>10995</v>
      </c>
      <c r="G246" s="5" t="s">
        <v>111</v>
      </c>
      <c r="H246" s="5" t="s">
        <v>112</v>
      </c>
      <c r="I246" s="5"/>
      <c r="J246" s="5"/>
      <c r="K246" s="5">
        <v>228</v>
      </c>
      <c r="L246" s="5">
        <v>7</v>
      </c>
      <c r="M246" s="5">
        <v>3</v>
      </c>
      <c r="N246" s="5" t="s">
        <v>3</v>
      </c>
      <c r="O246" s="5">
        <v>0</v>
      </c>
      <c r="P246" s="5">
        <f>ROUND(Source!CY238,O246)</f>
        <v>71360</v>
      </c>
    </row>
    <row r="247" spans="1:16" ht="12.75">
      <c r="A247" s="5">
        <v>50</v>
      </c>
      <c r="B247" s="5">
        <v>0</v>
      </c>
      <c r="C247" s="5">
        <v>0</v>
      </c>
      <c r="D247" s="5">
        <v>1</v>
      </c>
      <c r="E247" s="5">
        <v>216</v>
      </c>
      <c r="F247" s="5">
        <f>ROUND(Source!AP238,O247)</f>
        <v>0</v>
      </c>
      <c r="G247" s="5" t="s">
        <v>113</v>
      </c>
      <c r="H247" s="5" t="s">
        <v>114</v>
      </c>
      <c r="I247" s="5"/>
      <c r="J247" s="5"/>
      <c r="K247" s="5">
        <v>216</v>
      </c>
      <c r="L247" s="5">
        <v>8</v>
      </c>
      <c r="M247" s="5">
        <v>3</v>
      </c>
      <c r="N247" s="5" t="s">
        <v>3</v>
      </c>
      <c r="O247" s="5">
        <v>0</v>
      </c>
      <c r="P247" s="5">
        <f>ROUND(Source!CP238,O247)</f>
        <v>0</v>
      </c>
    </row>
    <row r="248" spans="1:16" ht="12.75">
      <c r="A248" s="5">
        <v>50</v>
      </c>
      <c r="B248" s="5">
        <v>0</v>
      </c>
      <c r="C248" s="5">
        <v>0</v>
      </c>
      <c r="D248" s="5">
        <v>1</v>
      </c>
      <c r="E248" s="5">
        <v>223</v>
      </c>
      <c r="F248" s="5">
        <f>ROUND(Source!AQ238,O248)</f>
        <v>0</v>
      </c>
      <c r="G248" s="5" t="s">
        <v>115</v>
      </c>
      <c r="H248" s="5" t="s">
        <v>116</v>
      </c>
      <c r="I248" s="5"/>
      <c r="J248" s="5"/>
      <c r="K248" s="5">
        <v>223</v>
      </c>
      <c r="L248" s="5">
        <v>9</v>
      </c>
      <c r="M248" s="5">
        <v>3</v>
      </c>
      <c r="N248" s="5" t="s">
        <v>3</v>
      </c>
      <c r="O248" s="5">
        <v>0</v>
      </c>
      <c r="P248" s="5">
        <f>ROUND(Source!CQ238,O248)</f>
        <v>0</v>
      </c>
    </row>
    <row r="249" spans="1:16" ht="12.75">
      <c r="A249" s="5">
        <v>50</v>
      </c>
      <c r="B249" s="5">
        <v>0</v>
      </c>
      <c r="C249" s="5">
        <v>0</v>
      </c>
      <c r="D249" s="5">
        <v>1</v>
      </c>
      <c r="E249" s="5">
        <v>229</v>
      </c>
      <c r="F249" s="5">
        <f>ROUND(Source!AZ238,O249)</f>
        <v>0</v>
      </c>
      <c r="G249" s="5" t="s">
        <v>117</v>
      </c>
      <c r="H249" s="5" t="s">
        <v>118</v>
      </c>
      <c r="I249" s="5"/>
      <c r="J249" s="5"/>
      <c r="K249" s="5">
        <v>229</v>
      </c>
      <c r="L249" s="5">
        <v>10</v>
      </c>
      <c r="M249" s="5">
        <v>3</v>
      </c>
      <c r="N249" s="5" t="s">
        <v>3</v>
      </c>
      <c r="O249" s="5">
        <v>0</v>
      </c>
      <c r="P249" s="5">
        <f>ROUND(Source!CZ238,O249)</f>
        <v>0</v>
      </c>
    </row>
    <row r="250" spans="1:16" ht="12.75">
      <c r="A250" s="5">
        <v>50</v>
      </c>
      <c r="B250" s="5">
        <v>0</v>
      </c>
      <c r="C250" s="5">
        <v>0</v>
      </c>
      <c r="D250" s="5">
        <v>1</v>
      </c>
      <c r="E250" s="5">
        <v>203</v>
      </c>
      <c r="F250" s="5">
        <f>ROUND(Source!Q238,O250)</f>
        <v>94</v>
      </c>
      <c r="G250" s="5" t="s">
        <v>119</v>
      </c>
      <c r="H250" s="5" t="s">
        <v>120</v>
      </c>
      <c r="I250" s="5"/>
      <c r="J250" s="5"/>
      <c r="K250" s="5">
        <v>203</v>
      </c>
      <c r="L250" s="5">
        <v>11</v>
      </c>
      <c r="M250" s="5">
        <v>3</v>
      </c>
      <c r="N250" s="5" t="s">
        <v>3</v>
      </c>
      <c r="O250" s="5">
        <v>0</v>
      </c>
      <c r="P250" s="5">
        <f>ROUND(Source!BQ238,O250)</f>
        <v>612</v>
      </c>
    </row>
    <row r="251" spans="1:16" ht="12.75">
      <c r="A251" s="5">
        <v>50</v>
      </c>
      <c r="B251" s="5">
        <v>0</v>
      </c>
      <c r="C251" s="5">
        <v>0</v>
      </c>
      <c r="D251" s="5">
        <v>1</v>
      </c>
      <c r="E251" s="5">
        <v>204</v>
      </c>
      <c r="F251" s="5">
        <f>ROUND(Source!R238,O251)</f>
        <v>12</v>
      </c>
      <c r="G251" s="5" t="s">
        <v>121</v>
      </c>
      <c r="H251" s="5" t="s">
        <v>122</v>
      </c>
      <c r="I251" s="5"/>
      <c r="J251" s="5"/>
      <c r="K251" s="5">
        <v>204</v>
      </c>
      <c r="L251" s="5">
        <v>12</v>
      </c>
      <c r="M251" s="5">
        <v>3</v>
      </c>
      <c r="N251" s="5" t="s">
        <v>3</v>
      </c>
      <c r="O251" s="5">
        <v>0</v>
      </c>
      <c r="P251" s="5">
        <f>ROUND(Source!BR238,O251)</f>
        <v>70</v>
      </c>
    </row>
    <row r="252" spans="1:16" ht="12.75">
      <c r="A252" s="5">
        <v>50</v>
      </c>
      <c r="B252" s="5">
        <v>0</v>
      </c>
      <c r="C252" s="5">
        <v>0</v>
      </c>
      <c r="D252" s="5">
        <v>1</v>
      </c>
      <c r="E252" s="5">
        <v>205</v>
      </c>
      <c r="F252" s="5">
        <f>ROUND(Source!S238,O252)</f>
        <v>307</v>
      </c>
      <c r="G252" s="5" t="s">
        <v>123</v>
      </c>
      <c r="H252" s="5" t="s">
        <v>124</v>
      </c>
      <c r="I252" s="5"/>
      <c r="J252" s="5"/>
      <c r="K252" s="5">
        <v>205</v>
      </c>
      <c r="L252" s="5">
        <v>13</v>
      </c>
      <c r="M252" s="5">
        <v>3</v>
      </c>
      <c r="N252" s="5" t="s">
        <v>3</v>
      </c>
      <c r="O252" s="5">
        <v>0</v>
      </c>
      <c r="P252" s="5">
        <f>ROUND(Source!BS238,O252)</f>
        <v>2000</v>
      </c>
    </row>
    <row r="253" spans="1:16" ht="12.75">
      <c r="A253" s="5">
        <v>50</v>
      </c>
      <c r="B253" s="5">
        <v>0</v>
      </c>
      <c r="C253" s="5">
        <v>0</v>
      </c>
      <c r="D253" s="5">
        <v>1</v>
      </c>
      <c r="E253" s="5">
        <v>214</v>
      </c>
      <c r="F253" s="5">
        <f>ROUND(Source!AS238,O253)</f>
        <v>11801</v>
      </c>
      <c r="G253" s="5" t="s">
        <v>125</v>
      </c>
      <c r="H253" s="5" t="s">
        <v>126</v>
      </c>
      <c r="I253" s="5"/>
      <c r="J253" s="5"/>
      <c r="K253" s="5">
        <v>214</v>
      </c>
      <c r="L253" s="5">
        <v>14</v>
      </c>
      <c r="M253" s="5">
        <v>3</v>
      </c>
      <c r="N253" s="5" t="s">
        <v>3</v>
      </c>
      <c r="O253" s="5">
        <v>0</v>
      </c>
      <c r="P253" s="5">
        <f>ROUND(Source!CS238,O253)</f>
        <v>76605</v>
      </c>
    </row>
    <row r="254" spans="1:16" ht="12.75">
      <c r="A254" s="5">
        <v>50</v>
      </c>
      <c r="B254" s="5">
        <v>0</v>
      </c>
      <c r="C254" s="5">
        <v>0</v>
      </c>
      <c r="D254" s="5">
        <v>1</v>
      </c>
      <c r="E254" s="5">
        <v>215</v>
      </c>
      <c r="F254" s="5">
        <f>ROUND(Source!AT238,O254)</f>
        <v>0</v>
      </c>
      <c r="G254" s="5" t="s">
        <v>127</v>
      </c>
      <c r="H254" s="5" t="s">
        <v>128</v>
      </c>
      <c r="I254" s="5"/>
      <c r="J254" s="5"/>
      <c r="K254" s="5">
        <v>215</v>
      </c>
      <c r="L254" s="5">
        <v>15</v>
      </c>
      <c r="M254" s="5">
        <v>3</v>
      </c>
      <c r="N254" s="5" t="s">
        <v>3</v>
      </c>
      <c r="O254" s="5">
        <v>0</v>
      </c>
      <c r="P254" s="5">
        <f>ROUND(Source!CT238,O254)</f>
        <v>0</v>
      </c>
    </row>
    <row r="255" spans="1:16" ht="12.75">
      <c r="A255" s="5">
        <v>50</v>
      </c>
      <c r="B255" s="5">
        <v>0</v>
      </c>
      <c r="C255" s="5">
        <v>0</v>
      </c>
      <c r="D255" s="5">
        <v>1</v>
      </c>
      <c r="E255" s="5">
        <v>217</v>
      </c>
      <c r="F255" s="5">
        <f>ROUND(Source!AU238,O255)</f>
        <v>0</v>
      </c>
      <c r="G255" s="5" t="s">
        <v>129</v>
      </c>
      <c r="H255" s="5" t="s">
        <v>130</v>
      </c>
      <c r="I255" s="5"/>
      <c r="J255" s="5"/>
      <c r="K255" s="5">
        <v>217</v>
      </c>
      <c r="L255" s="5">
        <v>16</v>
      </c>
      <c r="M255" s="5">
        <v>3</v>
      </c>
      <c r="N255" s="5" t="s">
        <v>3</v>
      </c>
      <c r="O255" s="5">
        <v>0</v>
      </c>
      <c r="P255" s="5">
        <f>ROUND(Source!CU238,O255)</f>
        <v>0</v>
      </c>
    </row>
    <row r="256" spans="1:16" ht="12.75">
      <c r="A256" s="5">
        <v>50</v>
      </c>
      <c r="B256" s="5">
        <v>0</v>
      </c>
      <c r="C256" s="5">
        <v>0</v>
      </c>
      <c r="D256" s="5">
        <v>1</v>
      </c>
      <c r="E256" s="5">
        <v>206</v>
      </c>
      <c r="F256" s="5">
        <f>ROUND(Source!T238,O256)</f>
        <v>0</v>
      </c>
      <c r="G256" s="5" t="s">
        <v>131</v>
      </c>
      <c r="H256" s="5" t="s">
        <v>132</v>
      </c>
      <c r="I256" s="5"/>
      <c r="J256" s="5"/>
      <c r="K256" s="5">
        <v>206</v>
      </c>
      <c r="L256" s="5">
        <v>17</v>
      </c>
      <c r="M256" s="5">
        <v>3</v>
      </c>
      <c r="N256" s="5" t="s">
        <v>3</v>
      </c>
      <c r="O256" s="5">
        <v>0</v>
      </c>
      <c r="P256" s="5">
        <f>ROUND(Source!BT238,O256)</f>
        <v>0</v>
      </c>
    </row>
    <row r="257" spans="1:16" ht="12.75">
      <c r="A257" s="5">
        <v>50</v>
      </c>
      <c r="B257" s="5">
        <v>0</v>
      </c>
      <c r="C257" s="5">
        <v>0</v>
      </c>
      <c r="D257" s="5">
        <v>1</v>
      </c>
      <c r="E257" s="5">
        <v>207</v>
      </c>
      <c r="F257" s="5">
        <f>Source!U238</f>
        <v>37.12232</v>
      </c>
      <c r="G257" s="5" t="s">
        <v>133</v>
      </c>
      <c r="H257" s="5" t="s">
        <v>134</v>
      </c>
      <c r="I257" s="5"/>
      <c r="J257" s="5"/>
      <c r="K257" s="5">
        <v>207</v>
      </c>
      <c r="L257" s="5">
        <v>18</v>
      </c>
      <c r="M257" s="5">
        <v>3</v>
      </c>
      <c r="N257" s="5" t="s">
        <v>3</v>
      </c>
      <c r="O257" s="5">
        <v>-1</v>
      </c>
      <c r="P257" s="5">
        <f>Source!BU238</f>
        <v>37.12232</v>
      </c>
    </row>
    <row r="258" spans="1:16" ht="12.75">
      <c r="A258" s="5">
        <v>50</v>
      </c>
      <c r="B258" s="5">
        <v>0</v>
      </c>
      <c r="C258" s="5">
        <v>0</v>
      </c>
      <c r="D258" s="5">
        <v>1</v>
      </c>
      <c r="E258" s="5">
        <v>208</v>
      </c>
      <c r="F258" s="5">
        <f>Source!V238</f>
        <v>0.80344</v>
      </c>
      <c r="G258" s="5" t="s">
        <v>135</v>
      </c>
      <c r="H258" s="5" t="s">
        <v>136</v>
      </c>
      <c r="I258" s="5"/>
      <c r="J258" s="5"/>
      <c r="K258" s="5">
        <v>208</v>
      </c>
      <c r="L258" s="5">
        <v>19</v>
      </c>
      <c r="M258" s="5">
        <v>3</v>
      </c>
      <c r="N258" s="5" t="s">
        <v>3</v>
      </c>
      <c r="O258" s="5">
        <v>-1</v>
      </c>
      <c r="P258" s="5">
        <f>Source!BV238</f>
        <v>0.80344</v>
      </c>
    </row>
    <row r="259" spans="1:16" ht="12.75">
      <c r="A259" s="5">
        <v>50</v>
      </c>
      <c r="B259" s="5">
        <v>0</v>
      </c>
      <c r="C259" s="5">
        <v>0</v>
      </c>
      <c r="D259" s="5">
        <v>1</v>
      </c>
      <c r="E259" s="5">
        <v>209</v>
      </c>
      <c r="F259" s="5">
        <f>ROUND(Source!W238,O259)</f>
        <v>260</v>
      </c>
      <c r="G259" s="5" t="s">
        <v>137</v>
      </c>
      <c r="H259" s="5" t="s">
        <v>138</v>
      </c>
      <c r="I259" s="5"/>
      <c r="J259" s="5"/>
      <c r="K259" s="5">
        <v>209</v>
      </c>
      <c r="L259" s="5">
        <v>20</v>
      </c>
      <c r="M259" s="5">
        <v>3</v>
      </c>
      <c r="N259" s="5" t="s">
        <v>3</v>
      </c>
      <c r="O259" s="5">
        <v>0</v>
      </c>
      <c r="P259" s="5">
        <f>ROUND(Source!BW238,O259)</f>
        <v>260</v>
      </c>
    </row>
    <row r="260" spans="1:16" ht="12.75">
      <c r="A260" s="5">
        <v>50</v>
      </c>
      <c r="B260" s="5">
        <v>0</v>
      </c>
      <c r="C260" s="5">
        <v>0</v>
      </c>
      <c r="D260" s="5">
        <v>1</v>
      </c>
      <c r="E260" s="5">
        <v>210</v>
      </c>
      <c r="F260" s="5">
        <f>ROUND(Source!X238,O260)</f>
        <v>262</v>
      </c>
      <c r="G260" s="5" t="s">
        <v>139</v>
      </c>
      <c r="H260" s="5" t="s">
        <v>140</v>
      </c>
      <c r="I260" s="5"/>
      <c r="J260" s="5"/>
      <c r="K260" s="5">
        <v>210</v>
      </c>
      <c r="L260" s="5">
        <v>21</v>
      </c>
      <c r="M260" s="5">
        <v>3</v>
      </c>
      <c r="N260" s="5" t="s">
        <v>3</v>
      </c>
      <c r="O260" s="5">
        <v>0</v>
      </c>
      <c r="P260" s="5">
        <f>ROUND(Source!BX238,O260)</f>
        <v>1697</v>
      </c>
    </row>
    <row r="261" spans="1:16" ht="12.75">
      <c r="A261" s="5">
        <v>50</v>
      </c>
      <c r="B261" s="5">
        <v>0</v>
      </c>
      <c r="C261" s="5">
        <v>0</v>
      </c>
      <c r="D261" s="5">
        <v>1</v>
      </c>
      <c r="E261" s="5">
        <v>211</v>
      </c>
      <c r="F261" s="5">
        <f>ROUND(Source!Y238,O261)</f>
        <v>143</v>
      </c>
      <c r="G261" s="5" t="s">
        <v>141</v>
      </c>
      <c r="H261" s="5" t="s">
        <v>142</v>
      </c>
      <c r="I261" s="5"/>
      <c r="J261" s="5"/>
      <c r="K261" s="5">
        <v>211</v>
      </c>
      <c r="L261" s="5">
        <v>22</v>
      </c>
      <c r="M261" s="5">
        <v>3</v>
      </c>
      <c r="N261" s="5" t="s">
        <v>3</v>
      </c>
      <c r="O261" s="5">
        <v>0</v>
      </c>
      <c r="P261" s="5">
        <f>ROUND(Source!BY238,O261)</f>
        <v>936</v>
      </c>
    </row>
    <row r="262" spans="1:16" ht="12.75">
      <c r="A262" s="5">
        <v>50</v>
      </c>
      <c r="B262" s="5">
        <v>0</v>
      </c>
      <c r="C262" s="5">
        <v>0</v>
      </c>
      <c r="D262" s="5">
        <v>1</v>
      </c>
      <c r="E262" s="5">
        <v>224</v>
      </c>
      <c r="F262" s="5">
        <f>ROUND(Source!AR238,O262)</f>
        <v>11801</v>
      </c>
      <c r="G262" s="5" t="s">
        <v>143</v>
      </c>
      <c r="H262" s="5" t="s">
        <v>144</v>
      </c>
      <c r="I262" s="5"/>
      <c r="J262" s="5"/>
      <c r="K262" s="5">
        <v>224</v>
      </c>
      <c r="L262" s="5">
        <v>23</v>
      </c>
      <c r="M262" s="5">
        <v>3</v>
      </c>
      <c r="N262" s="5" t="s">
        <v>3</v>
      </c>
      <c r="O262" s="5">
        <v>0</v>
      </c>
      <c r="P262" s="5">
        <f>ROUND(Source!CR238,O262)</f>
        <v>76605</v>
      </c>
    </row>
    <row r="264" spans="1:118" ht="12.75">
      <c r="A264" s="3">
        <v>51</v>
      </c>
      <c r="B264" s="3">
        <f>B20</f>
        <v>1</v>
      </c>
      <c r="C264" s="3">
        <f>A20</f>
        <v>3</v>
      </c>
      <c r="D264" s="3">
        <f>ROW(A20)</f>
        <v>20</v>
      </c>
      <c r="E264" s="3"/>
      <c r="F264" s="3" t="str">
        <f>IF(F20&lt;&gt;"",F20,"")</f>
        <v>Новая локальная смета</v>
      </c>
      <c r="G264" s="3" t="str">
        <f>IF(G20&lt;&gt;"",G20,"")</f>
        <v>Благоустройство дворовой территории многоквартирных жилых домов № 1, № 2, по ул. Дмитриева, в д. 1-ый Воин, Воинского сельского поселения, Мценского района, Орловской области</v>
      </c>
      <c r="H264" s="3"/>
      <c r="I264" s="3"/>
      <c r="J264" s="3"/>
      <c r="K264" s="3"/>
      <c r="L264" s="3"/>
      <c r="M264" s="3"/>
      <c r="N264" s="3"/>
      <c r="O264" s="3">
        <f aca="true" t="shared" si="234" ref="O264:T264">ROUND(O57+O122+O181+O238+AB264,0)</f>
        <v>74025</v>
      </c>
      <c r="P264" s="3">
        <f t="shared" si="234"/>
        <v>66107</v>
      </c>
      <c r="Q264" s="3">
        <f t="shared" si="234"/>
        <v>3144</v>
      </c>
      <c r="R264" s="3">
        <f t="shared" si="234"/>
        <v>349</v>
      </c>
      <c r="S264" s="3">
        <f t="shared" si="234"/>
        <v>4774</v>
      </c>
      <c r="T264" s="3">
        <f t="shared" si="234"/>
        <v>0</v>
      </c>
      <c r="U264" s="3">
        <f>U57+U122+U181+U238+AH264</f>
        <v>561.3307</v>
      </c>
      <c r="V264" s="3">
        <f>V57+V122+V181+V238+AI264</f>
        <v>27.938011999999997</v>
      </c>
      <c r="W264" s="3">
        <f>ROUND(W57+W122+W181+W238+AJ264,0)</f>
        <v>1344</v>
      </c>
      <c r="X264" s="3">
        <f>ROUND(X57+X122+X181+X238+AK264,0)</f>
        <v>5125</v>
      </c>
      <c r="Y264" s="3">
        <f>ROUND(Y57+Y122+Y181+Y238+AL264,0)</f>
        <v>3128</v>
      </c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>
        <f aca="true" t="shared" si="235" ref="AO264:AZ264">ROUND(AO57+AO122+AO181+AO238+BB264,0)</f>
        <v>0</v>
      </c>
      <c r="AP264" s="3">
        <f t="shared" si="235"/>
        <v>0</v>
      </c>
      <c r="AQ264" s="3">
        <f t="shared" si="235"/>
        <v>0</v>
      </c>
      <c r="AR264" s="3">
        <f t="shared" si="235"/>
        <v>82278</v>
      </c>
      <c r="AS264" s="3">
        <f t="shared" si="235"/>
        <v>79138</v>
      </c>
      <c r="AT264" s="3">
        <f t="shared" si="235"/>
        <v>3140</v>
      </c>
      <c r="AU264" s="3">
        <f t="shared" si="235"/>
        <v>0</v>
      </c>
      <c r="AV264" s="3">
        <f t="shared" si="235"/>
        <v>66107</v>
      </c>
      <c r="AW264" s="3">
        <f t="shared" si="235"/>
        <v>66107</v>
      </c>
      <c r="AX264" s="3">
        <f t="shared" si="235"/>
        <v>0</v>
      </c>
      <c r="AY264" s="3">
        <f t="shared" si="235"/>
        <v>66107</v>
      </c>
      <c r="AZ264" s="3">
        <f t="shared" si="235"/>
        <v>0</v>
      </c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4">
        <f aca="true" t="shared" si="236" ref="BO264:BT264">ROUND(BO57+BO122+BO181+BO238+CB264,0)</f>
        <v>480322</v>
      </c>
      <c r="BP264" s="4">
        <f t="shared" si="236"/>
        <v>428934</v>
      </c>
      <c r="BQ264" s="4">
        <f t="shared" si="236"/>
        <v>20398</v>
      </c>
      <c r="BR264" s="4">
        <f t="shared" si="236"/>
        <v>2254</v>
      </c>
      <c r="BS264" s="4">
        <f t="shared" si="236"/>
        <v>30990</v>
      </c>
      <c r="BT264" s="4">
        <f t="shared" si="236"/>
        <v>0</v>
      </c>
      <c r="BU264" s="4">
        <f>BU57+BU122+BU181+BU238+CH264</f>
        <v>561.3307</v>
      </c>
      <c r="BV264" s="4">
        <f>BV57+BV122+BV181+BV238+CI264</f>
        <v>27.938011999999997</v>
      </c>
      <c r="BW264" s="4">
        <f>ROUND(BW57+BW122+BW181+BW238+CJ264,0)</f>
        <v>1344</v>
      </c>
      <c r="BX264" s="4">
        <f>ROUND(BX57+BX122+BX181+BX238+CK264,0)</f>
        <v>33256</v>
      </c>
      <c r="BY264" s="4">
        <f>ROUND(BY57+BY122+BY181+BY238+CL264,0)</f>
        <v>20307</v>
      </c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>
        <f aca="true" t="shared" si="237" ref="CO264:CZ264">ROUND(CO57+CO122+CO181+CO238+DB264,0)</f>
        <v>0</v>
      </c>
      <c r="CP264" s="4">
        <f t="shared" si="237"/>
        <v>0</v>
      </c>
      <c r="CQ264" s="4">
        <f t="shared" si="237"/>
        <v>0</v>
      </c>
      <c r="CR264" s="4">
        <f t="shared" si="237"/>
        <v>533885</v>
      </c>
      <c r="CS264" s="4">
        <f t="shared" si="237"/>
        <v>513527</v>
      </c>
      <c r="CT264" s="4">
        <f t="shared" si="237"/>
        <v>20358</v>
      </c>
      <c r="CU264" s="4">
        <f t="shared" si="237"/>
        <v>0</v>
      </c>
      <c r="CV264" s="4">
        <f t="shared" si="237"/>
        <v>428934</v>
      </c>
      <c r="CW264" s="4">
        <f t="shared" si="237"/>
        <v>428934</v>
      </c>
      <c r="CX264" s="4">
        <f t="shared" si="237"/>
        <v>0</v>
      </c>
      <c r="CY264" s="4">
        <f t="shared" si="237"/>
        <v>428934</v>
      </c>
      <c r="CZ264" s="4">
        <f t="shared" si="237"/>
        <v>0</v>
      </c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>
        <v>0</v>
      </c>
    </row>
    <row r="266" spans="1:16" ht="12.75">
      <c r="A266" s="5">
        <v>50</v>
      </c>
      <c r="B266" s="5">
        <v>0</v>
      </c>
      <c r="C266" s="5">
        <v>0</v>
      </c>
      <c r="D266" s="5">
        <v>1</v>
      </c>
      <c r="E266" s="5">
        <v>201</v>
      </c>
      <c r="F266" s="5">
        <f>ROUND(Source!O264,O266)</f>
        <v>74025</v>
      </c>
      <c r="G266" s="5" t="s">
        <v>99</v>
      </c>
      <c r="H266" s="5" t="s">
        <v>100</v>
      </c>
      <c r="I266" s="5"/>
      <c r="J266" s="5"/>
      <c r="K266" s="5">
        <v>201</v>
      </c>
      <c r="L266" s="5">
        <v>1</v>
      </c>
      <c r="M266" s="5">
        <v>3</v>
      </c>
      <c r="N266" s="5" t="s">
        <v>3</v>
      </c>
      <c r="O266" s="5">
        <v>0</v>
      </c>
      <c r="P266" s="5">
        <f>ROUND(Source!BO264,O266)</f>
        <v>480322</v>
      </c>
    </row>
    <row r="267" spans="1:16" ht="12.75">
      <c r="A267" s="5">
        <v>50</v>
      </c>
      <c r="B267" s="5">
        <v>0</v>
      </c>
      <c r="C267" s="5">
        <v>0</v>
      </c>
      <c r="D267" s="5">
        <v>1</v>
      </c>
      <c r="E267" s="5">
        <v>202</v>
      </c>
      <c r="F267" s="5">
        <f>ROUND(Source!P264,O267)</f>
        <v>66107</v>
      </c>
      <c r="G267" s="5" t="s">
        <v>101</v>
      </c>
      <c r="H267" s="5" t="s">
        <v>102</v>
      </c>
      <c r="I267" s="5"/>
      <c r="J267" s="5"/>
      <c r="K267" s="5">
        <v>202</v>
      </c>
      <c r="L267" s="5">
        <v>2</v>
      </c>
      <c r="M267" s="5">
        <v>3</v>
      </c>
      <c r="N267" s="5" t="s">
        <v>3</v>
      </c>
      <c r="O267" s="5">
        <v>0</v>
      </c>
      <c r="P267" s="5">
        <f>ROUND(Source!BP264,O267)</f>
        <v>428934</v>
      </c>
    </row>
    <row r="268" spans="1:16" ht="12.75">
      <c r="A268" s="5">
        <v>50</v>
      </c>
      <c r="B268" s="5">
        <v>0</v>
      </c>
      <c r="C268" s="5">
        <v>0</v>
      </c>
      <c r="D268" s="5">
        <v>1</v>
      </c>
      <c r="E268" s="5">
        <v>222</v>
      </c>
      <c r="F268" s="5">
        <f>ROUND(Source!AO264,O268)</f>
        <v>0</v>
      </c>
      <c r="G268" s="5" t="s">
        <v>103</v>
      </c>
      <c r="H268" s="5" t="s">
        <v>104</v>
      </c>
      <c r="I268" s="5"/>
      <c r="J268" s="5"/>
      <c r="K268" s="5">
        <v>222</v>
      </c>
      <c r="L268" s="5">
        <v>3</v>
      </c>
      <c r="M268" s="5">
        <v>3</v>
      </c>
      <c r="N268" s="5" t="s">
        <v>3</v>
      </c>
      <c r="O268" s="5">
        <v>0</v>
      </c>
      <c r="P268" s="5">
        <f>ROUND(Source!CO264,O268)</f>
        <v>0</v>
      </c>
    </row>
    <row r="269" spans="1:16" ht="12.75">
      <c r="A269" s="5">
        <v>50</v>
      </c>
      <c r="B269" s="5">
        <v>0</v>
      </c>
      <c r="C269" s="5">
        <v>0</v>
      </c>
      <c r="D269" s="5">
        <v>1</v>
      </c>
      <c r="E269" s="5">
        <v>225</v>
      </c>
      <c r="F269" s="5">
        <f>ROUND(Source!AV264,O269)</f>
        <v>66107</v>
      </c>
      <c r="G269" s="5" t="s">
        <v>105</v>
      </c>
      <c r="H269" s="5" t="s">
        <v>106</v>
      </c>
      <c r="I269" s="5"/>
      <c r="J269" s="5"/>
      <c r="K269" s="5">
        <v>225</v>
      </c>
      <c r="L269" s="5">
        <v>4</v>
      </c>
      <c r="M269" s="5">
        <v>3</v>
      </c>
      <c r="N269" s="5" t="s">
        <v>3</v>
      </c>
      <c r="O269" s="5">
        <v>0</v>
      </c>
      <c r="P269" s="5">
        <f>ROUND(Source!CV264,O269)</f>
        <v>428934</v>
      </c>
    </row>
    <row r="270" spans="1:16" ht="12.75">
      <c r="A270" s="5">
        <v>50</v>
      </c>
      <c r="B270" s="5">
        <v>0</v>
      </c>
      <c r="C270" s="5">
        <v>0</v>
      </c>
      <c r="D270" s="5">
        <v>1</v>
      </c>
      <c r="E270" s="5">
        <v>226</v>
      </c>
      <c r="F270" s="5">
        <f>ROUND(Source!AW264,O270)</f>
        <v>66107</v>
      </c>
      <c r="G270" s="5" t="s">
        <v>107</v>
      </c>
      <c r="H270" s="5" t="s">
        <v>108</v>
      </c>
      <c r="I270" s="5"/>
      <c r="J270" s="5"/>
      <c r="K270" s="5">
        <v>226</v>
      </c>
      <c r="L270" s="5">
        <v>5</v>
      </c>
      <c r="M270" s="5">
        <v>3</v>
      </c>
      <c r="N270" s="5" t="s">
        <v>3</v>
      </c>
      <c r="O270" s="5">
        <v>0</v>
      </c>
      <c r="P270" s="5">
        <f>ROUND(Source!CW264,O270)</f>
        <v>428934</v>
      </c>
    </row>
    <row r="271" spans="1:16" ht="12.75">
      <c r="A271" s="5">
        <v>50</v>
      </c>
      <c r="B271" s="5">
        <v>0</v>
      </c>
      <c r="C271" s="5">
        <v>0</v>
      </c>
      <c r="D271" s="5">
        <v>1</v>
      </c>
      <c r="E271" s="5">
        <v>227</v>
      </c>
      <c r="F271" s="5">
        <f>ROUND(Source!AX264,O271)</f>
        <v>0</v>
      </c>
      <c r="G271" s="5" t="s">
        <v>109</v>
      </c>
      <c r="H271" s="5" t="s">
        <v>110</v>
      </c>
      <c r="I271" s="5"/>
      <c r="J271" s="5"/>
      <c r="K271" s="5">
        <v>227</v>
      </c>
      <c r="L271" s="5">
        <v>6</v>
      </c>
      <c r="M271" s="5">
        <v>3</v>
      </c>
      <c r="N271" s="5" t="s">
        <v>3</v>
      </c>
      <c r="O271" s="5">
        <v>0</v>
      </c>
      <c r="P271" s="5">
        <f>ROUND(Source!CX264,O271)</f>
        <v>0</v>
      </c>
    </row>
    <row r="272" spans="1:16" ht="12.75">
      <c r="A272" s="5">
        <v>50</v>
      </c>
      <c r="B272" s="5">
        <v>0</v>
      </c>
      <c r="C272" s="5">
        <v>0</v>
      </c>
      <c r="D272" s="5">
        <v>1</v>
      </c>
      <c r="E272" s="5">
        <v>228</v>
      </c>
      <c r="F272" s="5">
        <f>ROUND(Source!AY264,O272)</f>
        <v>66107</v>
      </c>
      <c r="G272" s="5" t="s">
        <v>111</v>
      </c>
      <c r="H272" s="5" t="s">
        <v>112</v>
      </c>
      <c r="I272" s="5"/>
      <c r="J272" s="5"/>
      <c r="K272" s="5">
        <v>228</v>
      </c>
      <c r="L272" s="5">
        <v>7</v>
      </c>
      <c r="M272" s="5">
        <v>3</v>
      </c>
      <c r="N272" s="5" t="s">
        <v>3</v>
      </c>
      <c r="O272" s="5">
        <v>0</v>
      </c>
      <c r="P272" s="5">
        <f>ROUND(Source!CY264,O272)</f>
        <v>428934</v>
      </c>
    </row>
    <row r="273" spans="1:16" ht="12.75">
      <c r="A273" s="5">
        <v>50</v>
      </c>
      <c r="B273" s="5">
        <v>0</v>
      </c>
      <c r="C273" s="5">
        <v>0</v>
      </c>
      <c r="D273" s="5">
        <v>1</v>
      </c>
      <c r="E273" s="5">
        <v>216</v>
      </c>
      <c r="F273" s="5">
        <f>ROUND(Source!AP264,O273)</f>
        <v>0</v>
      </c>
      <c r="G273" s="5" t="s">
        <v>113</v>
      </c>
      <c r="H273" s="5" t="s">
        <v>114</v>
      </c>
      <c r="I273" s="5"/>
      <c r="J273" s="5"/>
      <c r="K273" s="5">
        <v>216</v>
      </c>
      <c r="L273" s="5">
        <v>8</v>
      </c>
      <c r="M273" s="5">
        <v>3</v>
      </c>
      <c r="N273" s="5" t="s">
        <v>3</v>
      </c>
      <c r="O273" s="5">
        <v>0</v>
      </c>
      <c r="P273" s="5">
        <f>ROUND(Source!CP264,O273)</f>
        <v>0</v>
      </c>
    </row>
    <row r="274" spans="1:16" ht="12.75">
      <c r="A274" s="5">
        <v>50</v>
      </c>
      <c r="B274" s="5">
        <v>0</v>
      </c>
      <c r="C274" s="5">
        <v>0</v>
      </c>
      <c r="D274" s="5">
        <v>1</v>
      </c>
      <c r="E274" s="5">
        <v>223</v>
      </c>
      <c r="F274" s="5">
        <f>ROUND(Source!AQ264,O274)</f>
        <v>0</v>
      </c>
      <c r="G274" s="5" t="s">
        <v>115</v>
      </c>
      <c r="H274" s="5" t="s">
        <v>116</v>
      </c>
      <c r="I274" s="5"/>
      <c r="J274" s="5"/>
      <c r="K274" s="5">
        <v>223</v>
      </c>
      <c r="L274" s="5">
        <v>9</v>
      </c>
      <c r="M274" s="5">
        <v>3</v>
      </c>
      <c r="N274" s="5" t="s">
        <v>3</v>
      </c>
      <c r="O274" s="5">
        <v>0</v>
      </c>
      <c r="P274" s="5">
        <f>ROUND(Source!CQ264,O274)</f>
        <v>0</v>
      </c>
    </row>
    <row r="275" spans="1:16" ht="12.75">
      <c r="A275" s="5">
        <v>50</v>
      </c>
      <c r="B275" s="5">
        <v>0</v>
      </c>
      <c r="C275" s="5">
        <v>0</v>
      </c>
      <c r="D275" s="5">
        <v>1</v>
      </c>
      <c r="E275" s="5">
        <v>229</v>
      </c>
      <c r="F275" s="5">
        <f>ROUND(Source!AZ264,O275)</f>
        <v>0</v>
      </c>
      <c r="G275" s="5" t="s">
        <v>117</v>
      </c>
      <c r="H275" s="5" t="s">
        <v>118</v>
      </c>
      <c r="I275" s="5"/>
      <c r="J275" s="5"/>
      <c r="K275" s="5">
        <v>229</v>
      </c>
      <c r="L275" s="5">
        <v>10</v>
      </c>
      <c r="M275" s="5">
        <v>3</v>
      </c>
      <c r="N275" s="5" t="s">
        <v>3</v>
      </c>
      <c r="O275" s="5">
        <v>0</v>
      </c>
      <c r="P275" s="5">
        <f>ROUND(Source!CZ264,O275)</f>
        <v>0</v>
      </c>
    </row>
    <row r="276" spans="1:16" ht="12.75">
      <c r="A276" s="5">
        <v>50</v>
      </c>
      <c r="B276" s="5">
        <v>0</v>
      </c>
      <c r="C276" s="5">
        <v>0</v>
      </c>
      <c r="D276" s="5">
        <v>1</v>
      </c>
      <c r="E276" s="5">
        <v>203</v>
      </c>
      <c r="F276" s="5">
        <f>ROUND(Source!Q264,O276)</f>
        <v>3144</v>
      </c>
      <c r="G276" s="5" t="s">
        <v>119</v>
      </c>
      <c r="H276" s="5" t="s">
        <v>120</v>
      </c>
      <c r="I276" s="5"/>
      <c r="J276" s="5"/>
      <c r="K276" s="5">
        <v>203</v>
      </c>
      <c r="L276" s="5">
        <v>11</v>
      </c>
      <c r="M276" s="5">
        <v>3</v>
      </c>
      <c r="N276" s="5" t="s">
        <v>3</v>
      </c>
      <c r="O276" s="5">
        <v>0</v>
      </c>
      <c r="P276" s="5">
        <f>ROUND(Source!BQ264,O276)</f>
        <v>20398</v>
      </c>
    </row>
    <row r="277" spans="1:16" ht="12.75">
      <c r="A277" s="5">
        <v>50</v>
      </c>
      <c r="B277" s="5">
        <v>0</v>
      </c>
      <c r="C277" s="5">
        <v>0</v>
      </c>
      <c r="D277" s="5">
        <v>1</v>
      </c>
      <c r="E277" s="5">
        <v>204</v>
      </c>
      <c r="F277" s="5">
        <f>ROUND(Source!R264,O277)</f>
        <v>349</v>
      </c>
      <c r="G277" s="5" t="s">
        <v>121</v>
      </c>
      <c r="H277" s="5" t="s">
        <v>122</v>
      </c>
      <c r="I277" s="5"/>
      <c r="J277" s="5"/>
      <c r="K277" s="5">
        <v>204</v>
      </c>
      <c r="L277" s="5">
        <v>12</v>
      </c>
      <c r="M277" s="5">
        <v>3</v>
      </c>
      <c r="N277" s="5" t="s">
        <v>3</v>
      </c>
      <c r="O277" s="5">
        <v>0</v>
      </c>
      <c r="P277" s="5">
        <f>ROUND(Source!BR264,O277)</f>
        <v>2254</v>
      </c>
    </row>
    <row r="278" spans="1:16" ht="12.75">
      <c r="A278" s="5">
        <v>50</v>
      </c>
      <c r="B278" s="5">
        <v>0</v>
      </c>
      <c r="C278" s="5">
        <v>0</v>
      </c>
      <c r="D278" s="5">
        <v>1</v>
      </c>
      <c r="E278" s="5">
        <v>205</v>
      </c>
      <c r="F278" s="5">
        <f>ROUND(Source!S264,O278)</f>
        <v>4774</v>
      </c>
      <c r="G278" s="5" t="s">
        <v>123</v>
      </c>
      <c r="H278" s="5" t="s">
        <v>124</v>
      </c>
      <c r="I278" s="5"/>
      <c r="J278" s="5"/>
      <c r="K278" s="5">
        <v>205</v>
      </c>
      <c r="L278" s="5">
        <v>13</v>
      </c>
      <c r="M278" s="5">
        <v>3</v>
      </c>
      <c r="N278" s="5" t="s">
        <v>3</v>
      </c>
      <c r="O278" s="5">
        <v>0</v>
      </c>
      <c r="P278" s="5">
        <f>ROUND(Source!BS264,O278)</f>
        <v>30990</v>
      </c>
    </row>
    <row r="279" spans="1:16" ht="12.75">
      <c r="A279" s="5">
        <v>50</v>
      </c>
      <c r="B279" s="5">
        <v>0</v>
      </c>
      <c r="C279" s="5">
        <v>0</v>
      </c>
      <c r="D279" s="5">
        <v>1</v>
      </c>
      <c r="E279" s="5">
        <v>214</v>
      </c>
      <c r="F279" s="5">
        <f>ROUND(Source!AS264,O279)</f>
        <v>79138</v>
      </c>
      <c r="G279" s="5" t="s">
        <v>125</v>
      </c>
      <c r="H279" s="5" t="s">
        <v>126</v>
      </c>
      <c r="I279" s="5"/>
      <c r="J279" s="5"/>
      <c r="K279" s="5">
        <v>214</v>
      </c>
      <c r="L279" s="5">
        <v>14</v>
      </c>
      <c r="M279" s="5">
        <v>3</v>
      </c>
      <c r="N279" s="5" t="s">
        <v>3</v>
      </c>
      <c r="O279" s="5">
        <v>0</v>
      </c>
      <c r="P279" s="5">
        <f>ROUND(Source!CS264,O279)</f>
        <v>513527</v>
      </c>
    </row>
    <row r="280" spans="1:16" ht="12.75">
      <c r="A280" s="5">
        <v>50</v>
      </c>
      <c r="B280" s="5">
        <v>0</v>
      </c>
      <c r="C280" s="5">
        <v>0</v>
      </c>
      <c r="D280" s="5">
        <v>1</v>
      </c>
      <c r="E280" s="5">
        <v>215</v>
      </c>
      <c r="F280" s="5">
        <f>ROUND(Source!AT264,O280)</f>
        <v>3140</v>
      </c>
      <c r="G280" s="5" t="s">
        <v>127</v>
      </c>
      <c r="H280" s="5" t="s">
        <v>128</v>
      </c>
      <c r="I280" s="5"/>
      <c r="J280" s="5"/>
      <c r="K280" s="5">
        <v>215</v>
      </c>
      <c r="L280" s="5">
        <v>15</v>
      </c>
      <c r="M280" s="5">
        <v>3</v>
      </c>
      <c r="N280" s="5" t="s">
        <v>3</v>
      </c>
      <c r="O280" s="5">
        <v>0</v>
      </c>
      <c r="P280" s="5">
        <f>ROUND(Source!CT264,O280)</f>
        <v>20358</v>
      </c>
    </row>
    <row r="281" spans="1:16" ht="12.75">
      <c r="A281" s="5">
        <v>50</v>
      </c>
      <c r="B281" s="5">
        <v>0</v>
      </c>
      <c r="C281" s="5">
        <v>0</v>
      </c>
      <c r="D281" s="5">
        <v>1</v>
      </c>
      <c r="E281" s="5">
        <v>217</v>
      </c>
      <c r="F281" s="5">
        <f>ROUND(Source!AU264,O281)</f>
        <v>0</v>
      </c>
      <c r="G281" s="5" t="s">
        <v>129</v>
      </c>
      <c r="H281" s="5" t="s">
        <v>130</v>
      </c>
      <c r="I281" s="5"/>
      <c r="J281" s="5"/>
      <c r="K281" s="5">
        <v>217</v>
      </c>
      <c r="L281" s="5">
        <v>16</v>
      </c>
      <c r="M281" s="5">
        <v>3</v>
      </c>
      <c r="N281" s="5" t="s">
        <v>3</v>
      </c>
      <c r="O281" s="5">
        <v>0</v>
      </c>
      <c r="P281" s="5">
        <f>ROUND(Source!CU264,O281)</f>
        <v>0</v>
      </c>
    </row>
    <row r="282" spans="1:16" ht="12.75">
      <c r="A282" s="5">
        <v>50</v>
      </c>
      <c r="B282" s="5">
        <v>0</v>
      </c>
      <c r="C282" s="5">
        <v>0</v>
      </c>
      <c r="D282" s="5">
        <v>1</v>
      </c>
      <c r="E282" s="5">
        <v>206</v>
      </c>
      <c r="F282" s="5">
        <f>ROUND(Source!T264,O282)</f>
        <v>0</v>
      </c>
      <c r="G282" s="5" t="s">
        <v>131</v>
      </c>
      <c r="H282" s="5" t="s">
        <v>132</v>
      </c>
      <c r="I282" s="5"/>
      <c r="J282" s="5"/>
      <c r="K282" s="5">
        <v>206</v>
      </c>
      <c r="L282" s="5">
        <v>17</v>
      </c>
      <c r="M282" s="5">
        <v>3</v>
      </c>
      <c r="N282" s="5" t="s">
        <v>3</v>
      </c>
      <c r="O282" s="5">
        <v>0</v>
      </c>
      <c r="P282" s="5">
        <f>ROUND(Source!BT264,O282)</f>
        <v>0</v>
      </c>
    </row>
    <row r="283" spans="1:16" ht="12.75">
      <c r="A283" s="5">
        <v>50</v>
      </c>
      <c r="B283" s="5">
        <v>0</v>
      </c>
      <c r="C283" s="5">
        <v>0</v>
      </c>
      <c r="D283" s="5">
        <v>1</v>
      </c>
      <c r="E283" s="5">
        <v>207</v>
      </c>
      <c r="F283" s="5">
        <f>Source!U264</f>
        <v>561.3307</v>
      </c>
      <c r="G283" s="5" t="s">
        <v>133</v>
      </c>
      <c r="H283" s="5" t="s">
        <v>134</v>
      </c>
      <c r="I283" s="5"/>
      <c r="J283" s="5"/>
      <c r="K283" s="5">
        <v>207</v>
      </c>
      <c r="L283" s="5">
        <v>18</v>
      </c>
      <c r="M283" s="5">
        <v>3</v>
      </c>
      <c r="N283" s="5" t="s">
        <v>3</v>
      </c>
      <c r="O283" s="5">
        <v>-1</v>
      </c>
      <c r="P283" s="5">
        <f>Source!BU264</f>
        <v>561.3307</v>
      </c>
    </row>
    <row r="284" spans="1:16" ht="12.75">
      <c r="A284" s="5">
        <v>50</v>
      </c>
      <c r="B284" s="5">
        <v>0</v>
      </c>
      <c r="C284" s="5">
        <v>0</v>
      </c>
      <c r="D284" s="5">
        <v>1</v>
      </c>
      <c r="E284" s="5">
        <v>208</v>
      </c>
      <c r="F284" s="5">
        <f>Source!V264</f>
        <v>27.938011999999997</v>
      </c>
      <c r="G284" s="5" t="s">
        <v>135</v>
      </c>
      <c r="H284" s="5" t="s">
        <v>136</v>
      </c>
      <c r="I284" s="5"/>
      <c r="J284" s="5"/>
      <c r="K284" s="5">
        <v>208</v>
      </c>
      <c r="L284" s="5">
        <v>19</v>
      </c>
      <c r="M284" s="5">
        <v>3</v>
      </c>
      <c r="N284" s="5" t="s">
        <v>3</v>
      </c>
      <c r="O284" s="5">
        <v>-1</v>
      </c>
      <c r="P284" s="5">
        <f>Source!BV264</f>
        <v>27.938011999999997</v>
      </c>
    </row>
    <row r="285" spans="1:16" ht="12.75">
      <c r="A285" s="5">
        <v>50</v>
      </c>
      <c r="B285" s="5">
        <v>0</v>
      </c>
      <c r="C285" s="5">
        <v>0</v>
      </c>
      <c r="D285" s="5">
        <v>1</v>
      </c>
      <c r="E285" s="5">
        <v>209</v>
      </c>
      <c r="F285" s="5">
        <f>ROUND(Source!W264,O285)</f>
        <v>1344</v>
      </c>
      <c r="G285" s="5" t="s">
        <v>137</v>
      </c>
      <c r="H285" s="5" t="s">
        <v>138</v>
      </c>
      <c r="I285" s="5"/>
      <c r="J285" s="5"/>
      <c r="K285" s="5">
        <v>209</v>
      </c>
      <c r="L285" s="5">
        <v>20</v>
      </c>
      <c r="M285" s="5">
        <v>3</v>
      </c>
      <c r="N285" s="5" t="s">
        <v>3</v>
      </c>
      <c r="O285" s="5">
        <v>0</v>
      </c>
      <c r="P285" s="5">
        <f>ROUND(Source!BW264,O285)</f>
        <v>1344</v>
      </c>
    </row>
    <row r="286" spans="1:16" ht="12.75">
      <c r="A286" s="5">
        <v>50</v>
      </c>
      <c r="B286" s="5">
        <v>0</v>
      </c>
      <c r="C286" s="5">
        <v>0</v>
      </c>
      <c r="D286" s="5">
        <v>1</v>
      </c>
      <c r="E286" s="5">
        <v>210</v>
      </c>
      <c r="F286" s="5">
        <f>ROUND(Source!X264,O286)</f>
        <v>5125</v>
      </c>
      <c r="G286" s="5" t="s">
        <v>139</v>
      </c>
      <c r="H286" s="5" t="s">
        <v>140</v>
      </c>
      <c r="I286" s="5"/>
      <c r="J286" s="5"/>
      <c r="K286" s="5">
        <v>210</v>
      </c>
      <c r="L286" s="5">
        <v>21</v>
      </c>
      <c r="M286" s="5">
        <v>3</v>
      </c>
      <c r="N286" s="5" t="s">
        <v>3</v>
      </c>
      <c r="O286" s="5">
        <v>0</v>
      </c>
      <c r="P286" s="5">
        <f>ROUND(Source!BX264,O286)</f>
        <v>33256</v>
      </c>
    </row>
    <row r="287" spans="1:16" ht="12.75">
      <c r="A287" s="5">
        <v>50</v>
      </c>
      <c r="B287" s="5">
        <v>0</v>
      </c>
      <c r="C287" s="5">
        <v>0</v>
      </c>
      <c r="D287" s="5">
        <v>1</v>
      </c>
      <c r="E287" s="5">
        <v>211</v>
      </c>
      <c r="F287" s="5">
        <f>ROUND(Source!Y264,O287)</f>
        <v>3128</v>
      </c>
      <c r="G287" s="5" t="s">
        <v>141</v>
      </c>
      <c r="H287" s="5" t="s">
        <v>142</v>
      </c>
      <c r="I287" s="5"/>
      <c r="J287" s="5"/>
      <c r="K287" s="5">
        <v>211</v>
      </c>
      <c r="L287" s="5">
        <v>22</v>
      </c>
      <c r="M287" s="5">
        <v>3</v>
      </c>
      <c r="N287" s="5" t="s">
        <v>3</v>
      </c>
      <c r="O287" s="5">
        <v>0</v>
      </c>
      <c r="P287" s="5">
        <f>ROUND(Source!BY264,O287)</f>
        <v>20307</v>
      </c>
    </row>
    <row r="288" spans="1:16" ht="12.75">
      <c r="A288" s="5">
        <v>50</v>
      </c>
      <c r="B288" s="5">
        <v>0</v>
      </c>
      <c r="C288" s="5">
        <v>0</v>
      </c>
      <c r="D288" s="5">
        <v>1</v>
      </c>
      <c r="E288" s="5">
        <v>224</v>
      </c>
      <c r="F288" s="5">
        <f>ROUND(Source!AR264,O288)</f>
        <v>82278</v>
      </c>
      <c r="G288" s="5" t="s">
        <v>143</v>
      </c>
      <c r="H288" s="5" t="s">
        <v>144</v>
      </c>
      <c r="I288" s="5"/>
      <c r="J288" s="5"/>
      <c r="K288" s="5">
        <v>224</v>
      </c>
      <c r="L288" s="5">
        <v>23</v>
      </c>
      <c r="M288" s="5">
        <v>3</v>
      </c>
      <c r="N288" s="5" t="s">
        <v>3</v>
      </c>
      <c r="O288" s="5">
        <v>0</v>
      </c>
      <c r="P288" s="5">
        <f>ROUND(Source!CR264,O288)</f>
        <v>533885</v>
      </c>
    </row>
    <row r="290" spans="1:118" ht="12.75">
      <c r="A290" s="3">
        <v>51</v>
      </c>
      <c r="B290" s="3">
        <f>B12</f>
        <v>350</v>
      </c>
      <c r="C290" s="3">
        <f>A12</f>
        <v>1</v>
      </c>
      <c r="D290" s="3">
        <f>ROW(A12)</f>
        <v>12</v>
      </c>
      <c r="E290" s="3"/>
      <c r="F290" s="3" t="str">
        <f>IF(F12&lt;&gt;"",F12,"")</f>
        <v>Новый объект</v>
      </c>
      <c r="G290" s="3" t="str">
        <f>IF(G12&lt;&gt;"",G12,"")</f>
        <v>ул. Дмитриева, д.1, 2</v>
      </c>
      <c r="H290" s="3"/>
      <c r="I290" s="3"/>
      <c r="J290" s="3"/>
      <c r="K290" s="3"/>
      <c r="L290" s="3"/>
      <c r="M290" s="3"/>
      <c r="N290" s="3"/>
      <c r="O290" s="3">
        <f aca="true" t="shared" si="238" ref="O290:T290">ROUND(O264,0)</f>
        <v>74025</v>
      </c>
      <c r="P290" s="3">
        <f t="shared" si="238"/>
        <v>66107</v>
      </c>
      <c r="Q290" s="3">
        <f t="shared" si="238"/>
        <v>3144</v>
      </c>
      <c r="R290" s="3">
        <f t="shared" si="238"/>
        <v>349</v>
      </c>
      <c r="S290" s="3">
        <f t="shared" si="238"/>
        <v>4774</v>
      </c>
      <c r="T290" s="3">
        <f t="shared" si="238"/>
        <v>0</v>
      </c>
      <c r="U290" s="3">
        <f>U264</f>
        <v>561.3307</v>
      </c>
      <c r="V290" s="3">
        <f>V264</f>
        <v>27.938011999999997</v>
      </c>
      <c r="W290" s="3">
        <f>ROUND(W264,0)</f>
        <v>1344</v>
      </c>
      <c r="X290" s="3">
        <f>ROUND(X264,0)</f>
        <v>5125</v>
      </c>
      <c r="Y290" s="3">
        <f>ROUND(Y264,0)</f>
        <v>3128</v>
      </c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>
        <f aca="true" t="shared" si="239" ref="AO290:AZ290">ROUND(AO264,0)</f>
        <v>0</v>
      </c>
      <c r="AP290" s="3">
        <f t="shared" si="239"/>
        <v>0</v>
      </c>
      <c r="AQ290" s="3">
        <f t="shared" si="239"/>
        <v>0</v>
      </c>
      <c r="AR290" s="3">
        <f t="shared" si="239"/>
        <v>82278</v>
      </c>
      <c r="AS290" s="3">
        <f t="shared" si="239"/>
        <v>79138</v>
      </c>
      <c r="AT290" s="3">
        <f t="shared" si="239"/>
        <v>3140</v>
      </c>
      <c r="AU290" s="3">
        <f t="shared" si="239"/>
        <v>0</v>
      </c>
      <c r="AV290" s="3">
        <f t="shared" si="239"/>
        <v>66107</v>
      </c>
      <c r="AW290" s="3">
        <f t="shared" si="239"/>
        <v>66107</v>
      </c>
      <c r="AX290" s="3">
        <f t="shared" si="239"/>
        <v>0</v>
      </c>
      <c r="AY290" s="3">
        <f t="shared" si="239"/>
        <v>66107</v>
      </c>
      <c r="AZ290" s="3">
        <f t="shared" si="239"/>
        <v>0</v>
      </c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4">
        <f aca="true" t="shared" si="240" ref="BO290:BT290">ROUND(BO264,0)</f>
        <v>480322</v>
      </c>
      <c r="BP290" s="4">
        <f t="shared" si="240"/>
        <v>428934</v>
      </c>
      <c r="BQ290" s="4">
        <f t="shared" si="240"/>
        <v>20398</v>
      </c>
      <c r="BR290" s="4">
        <f t="shared" si="240"/>
        <v>2254</v>
      </c>
      <c r="BS290" s="4">
        <f t="shared" si="240"/>
        <v>30990</v>
      </c>
      <c r="BT290" s="4">
        <f t="shared" si="240"/>
        <v>0</v>
      </c>
      <c r="BU290" s="4">
        <f>BU264</f>
        <v>561.3307</v>
      </c>
      <c r="BV290" s="4">
        <f>BV264</f>
        <v>27.938011999999997</v>
      </c>
      <c r="BW290" s="4">
        <f>ROUND(BW264,0)</f>
        <v>1344</v>
      </c>
      <c r="BX290" s="4">
        <f>ROUND(BX264,0)</f>
        <v>33256</v>
      </c>
      <c r="BY290" s="4">
        <f>ROUND(BY264,0)</f>
        <v>20307</v>
      </c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>
        <f aca="true" t="shared" si="241" ref="CO290:CZ290">ROUND(CO264,0)</f>
        <v>0</v>
      </c>
      <c r="CP290" s="4">
        <f t="shared" si="241"/>
        <v>0</v>
      </c>
      <c r="CQ290" s="4">
        <f t="shared" si="241"/>
        <v>0</v>
      </c>
      <c r="CR290" s="4">
        <f t="shared" si="241"/>
        <v>533885</v>
      </c>
      <c r="CS290" s="4">
        <f t="shared" si="241"/>
        <v>513527</v>
      </c>
      <c r="CT290" s="4">
        <f t="shared" si="241"/>
        <v>20358</v>
      </c>
      <c r="CU290" s="4">
        <f t="shared" si="241"/>
        <v>0</v>
      </c>
      <c r="CV290" s="4">
        <f t="shared" si="241"/>
        <v>428934</v>
      </c>
      <c r="CW290" s="4">
        <f t="shared" si="241"/>
        <v>428934</v>
      </c>
      <c r="CX290" s="4">
        <f t="shared" si="241"/>
        <v>0</v>
      </c>
      <c r="CY290" s="4">
        <f t="shared" si="241"/>
        <v>428934</v>
      </c>
      <c r="CZ290" s="4">
        <f t="shared" si="241"/>
        <v>0</v>
      </c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>
        <v>0</v>
      </c>
    </row>
    <row r="292" spans="1:16" ht="12.75">
      <c r="A292" s="5">
        <v>50</v>
      </c>
      <c r="B292" s="5">
        <v>0</v>
      </c>
      <c r="C292" s="5">
        <v>0</v>
      </c>
      <c r="D292" s="5">
        <v>1</v>
      </c>
      <c r="E292" s="5">
        <v>201</v>
      </c>
      <c r="F292" s="5">
        <f>ROUND(Source!O290,O292)</f>
        <v>74025</v>
      </c>
      <c r="G292" s="5" t="s">
        <v>99</v>
      </c>
      <c r="H292" s="5" t="s">
        <v>100</v>
      </c>
      <c r="I292" s="5"/>
      <c r="J292" s="5"/>
      <c r="K292" s="5">
        <v>201</v>
      </c>
      <c r="L292" s="5">
        <v>1</v>
      </c>
      <c r="M292" s="5">
        <v>3</v>
      </c>
      <c r="N292" s="5" t="s">
        <v>3</v>
      </c>
      <c r="O292" s="5">
        <v>0</v>
      </c>
      <c r="P292" s="5">
        <f>ROUND(Source!BO290,O292)</f>
        <v>480322</v>
      </c>
    </row>
    <row r="293" spans="1:16" ht="12.75">
      <c r="A293" s="5">
        <v>50</v>
      </c>
      <c r="B293" s="5">
        <v>0</v>
      </c>
      <c r="C293" s="5">
        <v>0</v>
      </c>
      <c r="D293" s="5">
        <v>1</v>
      </c>
      <c r="E293" s="5">
        <v>202</v>
      </c>
      <c r="F293" s="5">
        <f>ROUND(Source!P290,O293)</f>
        <v>66107</v>
      </c>
      <c r="G293" s="5" t="s">
        <v>101</v>
      </c>
      <c r="H293" s="5" t="s">
        <v>102</v>
      </c>
      <c r="I293" s="5"/>
      <c r="J293" s="5"/>
      <c r="K293" s="5">
        <v>202</v>
      </c>
      <c r="L293" s="5">
        <v>2</v>
      </c>
      <c r="M293" s="5">
        <v>3</v>
      </c>
      <c r="N293" s="5" t="s">
        <v>3</v>
      </c>
      <c r="O293" s="5">
        <v>0</v>
      </c>
      <c r="P293" s="5">
        <f>ROUND(Source!BP290,O293)</f>
        <v>428934</v>
      </c>
    </row>
    <row r="294" spans="1:16" ht="12.75">
      <c r="A294" s="5">
        <v>50</v>
      </c>
      <c r="B294" s="5">
        <v>0</v>
      </c>
      <c r="C294" s="5">
        <v>0</v>
      </c>
      <c r="D294" s="5">
        <v>1</v>
      </c>
      <c r="E294" s="5">
        <v>222</v>
      </c>
      <c r="F294" s="5">
        <f>ROUND(Source!AO290,O294)</f>
        <v>0</v>
      </c>
      <c r="G294" s="5" t="s">
        <v>103</v>
      </c>
      <c r="H294" s="5" t="s">
        <v>104</v>
      </c>
      <c r="I294" s="5"/>
      <c r="J294" s="5"/>
      <c r="K294" s="5">
        <v>222</v>
      </c>
      <c r="L294" s="5">
        <v>3</v>
      </c>
      <c r="M294" s="5">
        <v>3</v>
      </c>
      <c r="N294" s="5" t="s">
        <v>3</v>
      </c>
      <c r="O294" s="5">
        <v>0</v>
      </c>
      <c r="P294" s="5">
        <f>ROUND(Source!CO290,O294)</f>
        <v>0</v>
      </c>
    </row>
    <row r="295" spans="1:16" ht="12.75">
      <c r="A295" s="5">
        <v>50</v>
      </c>
      <c r="B295" s="5">
        <v>0</v>
      </c>
      <c r="C295" s="5">
        <v>0</v>
      </c>
      <c r="D295" s="5">
        <v>1</v>
      </c>
      <c r="E295" s="5">
        <v>225</v>
      </c>
      <c r="F295" s="5">
        <f>ROUND(Source!AV290,O295)</f>
        <v>66107</v>
      </c>
      <c r="G295" s="5" t="s">
        <v>105</v>
      </c>
      <c r="H295" s="5" t="s">
        <v>106</v>
      </c>
      <c r="I295" s="5"/>
      <c r="J295" s="5"/>
      <c r="K295" s="5">
        <v>225</v>
      </c>
      <c r="L295" s="5">
        <v>4</v>
      </c>
      <c r="M295" s="5">
        <v>3</v>
      </c>
      <c r="N295" s="5" t="s">
        <v>3</v>
      </c>
      <c r="O295" s="5">
        <v>0</v>
      </c>
      <c r="P295" s="5">
        <f>ROUND(Source!CV290,O295)</f>
        <v>428934</v>
      </c>
    </row>
    <row r="296" spans="1:16" ht="12.75">
      <c r="A296" s="5">
        <v>50</v>
      </c>
      <c r="B296" s="5">
        <v>0</v>
      </c>
      <c r="C296" s="5">
        <v>0</v>
      </c>
      <c r="D296" s="5">
        <v>1</v>
      </c>
      <c r="E296" s="5">
        <v>226</v>
      </c>
      <c r="F296" s="5">
        <f>ROUND(Source!AW290,O296)</f>
        <v>66107</v>
      </c>
      <c r="G296" s="5" t="s">
        <v>107</v>
      </c>
      <c r="H296" s="5" t="s">
        <v>108</v>
      </c>
      <c r="I296" s="5"/>
      <c r="J296" s="5"/>
      <c r="K296" s="5">
        <v>226</v>
      </c>
      <c r="L296" s="5">
        <v>5</v>
      </c>
      <c r="M296" s="5">
        <v>3</v>
      </c>
      <c r="N296" s="5" t="s">
        <v>3</v>
      </c>
      <c r="O296" s="5">
        <v>0</v>
      </c>
      <c r="P296" s="5">
        <f>ROUND(Source!CW290,O296)</f>
        <v>428934</v>
      </c>
    </row>
    <row r="297" spans="1:16" ht="12.75">
      <c r="A297" s="5">
        <v>50</v>
      </c>
      <c r="B297" s="5">
        <v>0</v>
      </c>
      <c r="C297" s="5">
        <v>0</v>
      </c>
      <c r="D297" s="5">
        <v>1</v>
      </c>
      <c r="E297" s="5">
        <v>227</v>
      </c>
      <c r="F297" s="5">
        <f>ROUND(Source!AX290,O297)</f>
        <v>0</v>
      </c>
      <c r="G297" s="5" t="s">
        <v>109</v>
      </c>
      <c r="H297" s="5" t="s">
        <v>110</v>
      </c>
      <c r="I297" s="5"/>
      <c r="J297" s="5"/>
      <c r="K297" s="5">
        <v>227</v>
      </c>
      <c r="L297" s="5">
        <v>6</v>
      </c>
      <c r="M297" s="5">
        <v>3</v>
      </c>
      <c r="N297" s="5" t="s">
        <v>3</v>
      </c>
      <c r="O297" s="5">
        <v>0</v>
      </c>
      <c r="P297" s="5">
        <f>ROUND(Source!CX290,O297)</f>
        <v>0</v>
      </c>
    </row>
    <row r="298" spans="1:16" ht="12.75">
      <c r="A298" s="5">
        <v>50</v>
      </c>
      <c r="B298" s="5">
        <v>0</v>
      </c>
      <c r="C298" s="5">
        <v>0</v>
      </c>
      <c r="D298" s="5">
        <v>1</v>
      </c>
      <c r="E298" s="5">
        <v>228</v>
      </c>
      <c r="F298" s="5">
        <f>ROUND(Source!AY290,O298)</f>
        <v>66107</v>
      </c>
      <c r="G298" s="5" t="s">
        <v>111</v>
      </c>
      <c r="H298" s="5" t="s">
        <v>112</v>
      </c>
      <c r="I298" s="5"/>
      <c r="J298" s="5"/>
      <c r="K298" s="5">
        <v>228</v>
      </c>
      <c r="L298" s="5">
        <v>7</v>
      </c>
      <c r="M298" s="5">
        <v>3</v>
      </c>
      <c r="N298" s="5" t="s">
        <v>3</v>
      </c>
      <c r="O298" s="5">
        <v>0</v>
      </c>
      <c r="P298" s="5">
        <f>ROUND(Source!CY290,O298)</f>
        <v>428934</v>
      </c>
    </row>
    <row r="299" spans="1:16" ht="12.75">
      <c r="A299" s="5">
        <v>50</v>
      </c>
      <c r="B299" s="5">
        <v>0</v>
      </c>
      <c r="C299" s="5">
        <v>0</v>
      </c>
      <c r="D299" s="5">
        <v>1</v>
      </c>
      <c r="E299" s="5">
        <v>216</v>
      </c>
      <c r="F299" s="5">
        <f>ROUND(Source!AP290,O299)</f>
        <v>0</v>
      </c>
      <c r="G299" s="5" t="s">
        <v>113</v>
      </c>
      <c r="H299" s="5" t="s">
        <v>114</v>
      </c>
      <c r="I299" s="5"/>
      <c r="J299" s="5"/>
      <c r="K299" s="5">
        <v>216</v>
      </c>
      <c r="L299" s="5">
        <v>8</v>
      </c>
      <c r="M299" s="5">
        <v>3</v>
      </c>
      <c r="N299" s="5" t="s">
        <v>3</v>
      </c>
      <c r="O299" s="5">
        <v>0</v>
      </c>
      <c r="P299" s="5">
        <f>ROUND(Source!CP290,O299)</f>
        <v>0</v>
      </c>
    </row>
    <row r="300" spans="1:16" ht="12.75">
      <c r="A300" s="5">
        <v>50</v>
      </c>
      <c r="B300" s="5">
        <v>0</v>
      </c>
      <c r="C300" s="5">
        <v>0</v>
      </c>
      <c r="D300" s="5">
        <v>1</v>
      </c>
      <c r="E300" s="5">
        <v>223</v>
      </c>
      <c r="F300" s="5">
        <f>ROUND(Source!AQ290,O300)</f>
        <v>0</v>
      </c>
      <c r="G300" s="5" t="s">
        <v>115</v>
      </c>
      <c r="H300" s="5" t="s">
        <v>116</v>
      </c>
      <c r="I300" s="5"/>
      <c r="J300" s="5"/>
      <c r="K300" s="5">
        <v>223</v>
      </c>
      <c r="L300" s="5">
        <v>9</v>
      </c>
      <c r="M300" s="5">
        <v>3</v>
      </c>
      <c r="N300" s="5" t="s">
        <v>3</v>
      </c>
      <c r="O300" s="5">
        <v>0</v>
      </c>
      <c r="P300" s="5">
        <f>ROUND(Source!CQ290,O300)</f>
        <v>0</v>
      </c>
    </row>
    <row r="301" spans="1:16" ht="12.75">
      <c r="A301" s="5">
        <v>50</v>
      </c>
      <c r="B301" s="5">
        <v>0</v>
      </c>
      <c r="C301" s="5">
        <v>0</v>
      </c>
      <c r="D301" s="5">
        <v>1</v>
      </c>
      <c r="E301" s="5">
        <v>229</v>
      </c>
      <c r="F301" s="5">
        <f>ROUND(Source!AZ290,O301)</f>
        <v>0</v>
      </c>
      <c r="G301" s="5" t="s">
        <v>117</v>
      </c>
      <c r="H301" s="5" t="s">
        <v>118</v>
      </c>
      <c r="I301" s="5"/>
      <c r="J301" s="5"/>
      <c r="K301" s="5">
        <v>229</v>
      </c>
      <c r="L301" s="5">
        <v>10</v>
      </c>
      <c r="M301" s="5">
        <v>3</v>
      </c>
      <c r="N301" s="5" t="s">
        <v>3</v>
      </c>
      <c r="O301" s="5">
        <v>0</v>
      </c>
      <c r="P301" s="5">
        <f>ROUND(Source!CZ290,O301)</f>
        <v>0</v>
      </c>
    </row>
    <row r="302" spans="1:16" ht="12.75">
      <c r="A302" s="5">
        <v>50</v>
      </c>
      <c r="B302" s="5">
        <v>0</v>
      </c>
      <c r="C302" s="5">
        <v>0</v>
      </c>
      <c r="D302" s="5">
        <v>1</v>
      </c>
      <c r="E302" s="5">
        <v>203</v>
      </c>
      <c r="F302" s="5">
        <f>ROUND(Source!Q290,O302)</f>
        <v>3144</v>
      </c>
      <c r="G302" s="5" t="s">
        <v>119</v>
      </c>
      <c r="H302" s="5" t="s">
        <v>120</v>
      </c>
      <c r="I302" s="5"/>
      <c r="J302" s="5"/>
      <c r="K302" s="5">
        <v>203</v>
      </c>
      <c r="L302" s="5">
        <v>11</v>
      </c>
      <c r="M302" s="5">
        <v>3</v>
      </c>
      <c r="N302" s="5" t="s">
        <v>3</v>
      </c>
      <c r="O302" s="5">
        <v>0</v>
      </c>
      <c r="P302" s="5">
        <f>ROUND(Source!BQ290,O302)</f>
        <v>20398</v>
      </c>
    </row>
    <row r="303" spans="1:16" ht="12.75">
      <c r="A303" s="5">
        <v>50</v>
      </c>
      <c r="B303" s="5">
        <v>0</v>
      </c>
      <c r="C303" s="5">
        <v>0</v>
      </c>
      <c r="D303" s="5">
        <v>1</v>
      </c>
      <c r="E303" s="5">
        <v>204</v>
      </c>
      <c r="F303" s="5">
        <f>ROUND(Source!R290,O303)</f>
        <v>349</v>
      </c>
      <c r="G303" s="5" t="s">
        <v>121</v>
      </c>
      <c r="H303" s="5" t="s">
        <v>122</v>
      </c>
      <c r="I303" s="5"/>
      <c r="J303" s="5"/>
      <c r="K303" s="5">
        <v>204</v>
      </c>
      <c r="L303" s="5">
        <v>12</v>
      </c>
      <c r="M303" s="5">
        <v>3</v>
      </c>
      <c r="N303" s="5" t="s">
        <v>3</v>
      </c>
      <c r="O303" s="5">
        <v>0</v>
      </c>
      <c r="P303" s="5">
        <f>ROUND(Source!BR290,O303)</f>
        <v>2254</v>
      </c>
    </row>
    <row r="304" spans="1:16" ht="12.75">
      <c r="A304" s="5">
        <v>50</v>
      </c>
      <c r="B304" s="5">
        <v>0</v>
      </c>
      <c r="C304" s="5">
        <v>0</v>
      </c>
      <c r="D304" s="5">
        <v>1</v>
      </c>
      <c r="E304" s="5">
        <v>205</v>
      </c>
      <c r="F304" s="5">
        <f>ROUND(Source!S290,O304)</f>
        <v>4774</v>
      </c>
      <c r="G304" s="5" t="s">
        <v>123</v>
      </c>
      <c r="H304" s="5" t="s">
        <v>124</v>
      </c>
      <c r="I304" s="5"/>
      <c r="J304" s="5"/>
      <c r="K304" s="5">
        <v>205</v>
      </c>
      <c r="L304" s="5">
        <v>13</v>
      </c>
      <c r="M304" s="5">
        <v>3</v>
      </c>
      <c r="N304" s="5" t="s">
        <v>3</v>
      </c>
      <c r="O304" s="5">
        <v>0</v>
      </c>
      <c r="P304" s="5">
        <f>ROUND(Source!BS290,O304)</f>
        <v>30990</v>
      </c>
    </row>
    <row r="305" spans="1:16" ht="12.75">
      <c r="A305" s="5">
        <v>50</v>
      </c>
      <c r="B305" s="5">
        <v>0</v>
      </c>
      <c r="C305" s="5">
        <v>0</v>
      </c>
      <c r="D305" s="5">
        <v>1</v>
      </c>
      <c r="E305" s="5">
        <v>214</v>
      </c>
      <c r="F305" s="5">
        <f>ROUND(Source!AS290,O305)</f>
        <v>79138</v>
      </c>
      <c r="G305" s="5" t="s">
        <v>125</v>
      </c>
      <c r="H305" s="5" t="s">
        <v>126</v>
      </c>
      <c r="I305" s="5"/>
      <c r="J305" s="5"/>
      <c r="K305" s="5">
        <v>214</v>
      </c>
      <c r="L305" s="5">
        <v>14</v>
      </c>
      <c r="M305" s="5">
        <v>3</v>
      </c>
      <c r="N305" s="5" t="s">
        <v>3</v>
      </c>
      <c r="O305" s="5">
        <v>0</v>
      </c>
      <c r="P305" s="5">
        <f>ROUND(Source!CS290,O305)</f>
        <v>513527</v>
      </c>
    </row>
    <row r="306" spans="1:16" ht="12.75">
      <c r="A306" s="5">
        <v>50</v>
      </c>
      <c r="B306" s="5">
        <v>0</v>
      </c>
      <c r="C306" s="5">
        <v>0</v>
      </c>
      <c r="D306" s="5">
        <v>1</v>
      </c>
      <c r="E306" s="5">
        <v>215</v>
      </c>
      <c r="F306" s="5">
        <f>ROUND(Source!AT290,O306)</f>
        <v>3140</v>
      </c>
      <c r="G306" s="5" t="s">
        <v>127</v>
      </c>
      <c r="H306" s="5" t="s">
        <v>128</v>
      </c>
      <c r="I306" s="5"/>
      <c r="J306" s="5"/>
      <c r="K306" s="5">
        <v>215</v>
      </c>
      <c r="L306" s="5">
        <v>15</v>
      </c>
      <c r="M306" s="5">
        <v>3</v>
      </c>
      <c r="N306" s="5" t="s">
        <v>3</v>
      </c>
      <c r="O306" s="5">
        <v>0</v>
      </c>
      <c r="P306" s="5">
        <f>ROUND(Source!CT290,O306)</f>
        <v>20358</v>
      </c>
    </row>
    <row r="307" spans="1:16" ht="12.75">
      <c r="A307" s="5">
        <v>50</v>
      </c>
      <c r="B307" s="5">
        <v>0</v>
      </c>
      <c r="C307" s="5">
        <v>0</v>
      </c>
      <c r="D307" s="5">
        <v>1</v>
      </c>
      <c r="E307" s="5">
        <v>217</v>
      </c>
      <c r="F307" s="5">
        <f>ROUND(Source!AU290,O307)</f>
        <v>0</v>
      </c>
      <c r="G307" s="5" t="s">
        <v>129</v>
      </c>
      <c r="H307" s="5" t="s">
        <v>130</v>
      </c>
      <c r="I307" s="5"/>
      <c r="J307" s="5"/>
      <c r="K307" s="5">
        <v>217</v>
      </c>
      <c r="L307" s="5">
        <v>16</v>
      </c>
      <c r="M307" s="5">
        <v>3</v>
      </c>
      <c r="N307" s="5" t="s">
        <v>3</v>
      </c>
      <c r="O307" s="5">
        <v>0</v>
      </c>
      <c r="P307" s="5">
        <f>ROUND(Source!CU290,O307)</f>
        <v>0</v>
      </c>
    </row>
    <row r="308" spans="1:16" ht="12.75">
      <c r="A308" s="5">
        <v>50</v>
      </c>
      <c r="B308" s="5">
        <v>0</v>
      </c>
      <c r="C308" s="5">
        <v>0</v>
      </c>
      <c r="D308" s="5">
        <v>1</v>
      </c>
      <c r="E308" s="5">
        <v>206</v>
      </c>
      <c r="F308" s="5">
        <f>ROUND(Source!T290,O308)</f>
        <v>0</v>
      </c>
      <c r="G308" s="5" t="s">
        <v>131</v>
      </c>
      <c r="H308" s="5" t="s">
        <v>132</v>
      </c>
      <c r="I308" s="5"/>
      <c r="J308" s="5"/>
      <c r="K308" s="5">
        <v>206</v>
      </c>
      <c r="L308" s="5">
        <v>17</v>
      </c>
      <c r="M308" s="5">
        <v>3</v>
      </c>
      <c r="N308" s="5" t="s">
        <v>3</v>
      </c>
      <c r="O308" s="5">
        <v>0</v>
      </c>
      <c r="P308" s="5">
        <f>ROUND(Source!BT290,O308)</f>
        <v>0</v>
      </c>
    </row>
    <row r="309" spans="1:16" ht="12.75">
      <c r="A309" s="5">
        <v>50</v>
      </c>
      <c r="B309" s="5">
        <v>0</v>
      </c>
      <c r="C309" s="5">
        <v>0</v>
      </c>
      <c r="D309" s="5">
        <v>1</v>
      </c>
      <c r="E309" s="5">
        <v>207</v>
      </c>
      <c r="F309" s="5">
        <f>Source!U290</f>
        <v>561.3307</v>
      </c>
      <c r="G309" s="5" t="s">
        <v>133</v>
      </c>
      <c r="H309" s="5" t="s">
        <v>134</v>
      </c>
      <c r="I309" s="5"/>
      <c r="J309" s="5"/>
      <c r="K309" s="5">
        <v>207</v>
      </c>
      <c r="L309" s="5">
        <v>18</v>
      </c>
      <c r="M309" s="5">
        <v>3</v>
      </c>
      <c r="N309" s="5" t="s">
        <v>3</v>
      </c>
      <c r="O309" s="5">
        <v>-1</v>
      </c>
      <c r="P309" s="5">
        <f>Source!BU290</f>
        <v>561.3307</v>
      </c>
    </row>
    <row r="310" spans="1:16" ht="12.75">
      <c r="A310" s="5">
        <v>50</v>
      </c>
      <c r="B310" s="5">
        <v>0</v>
      </c>
      <c r="C310" s="5">
        <v>0</v>
      </c>
      <c r="D310" s="5">
        <v>1</v>
      </c>
      <c r="E310" s="5">
        <v>208</v>
      </c>
      <c r="F310" s="5">
        <f>Source!V290</f>
        <v>27.938011999999997</v>
      </c>
      <c r="G310" s="5" t="s">
        <v>135</v>
      </c>
      <c r="H310" s="5" t="s">
        <v>136</v>
      </c>
      <c r="I310" s="5"/>
      <c r="J310" s="5"/>
      <c r="K310" s="5">
        <v>208</v>
      </c>
      <c r="L310" s="5">
        <v>19</v>
      </c>
      <c r="M310" s="5">
        <v>3</v>
      </c>
      <c r="N310" s="5" t="s">
        <v>3</v>
      </c>
      <c r="O310" s="5">
        <v>-1</v>
      </c>
      <c r="P310" s="5">
        <f>Source!BV290</f>
        <v>27.938011999999997</v>
      </c>
    </row>
    <row r="311" spans="1:16" ht="12.75">
      <c r="A311" s="5">
        <v>50</v>
      </c>
      <c r="B311" s="5">
        <v>0</v>
      </c>
      <c r="C311" s="5">
        <v>0</v>
      </c>
      <c r="D311" s="5">
        <v>1</v>
      </c>
      <c r="E311" s="5">
        <v>209</v>
      </c>
      <c r="F311" s="5">
        <f>ROUND(Source!W290,O311)</f>
        <v>1344</v>
      </c>
      <c r="G311" s="5" t="s">
        <v>137</v>
      </c>
      <c r="H311" s="5" t="s">
        <v>138</v>
      </c>
      <c r="I311" s="5"/>
      <c r="J311" s="5"/>
      <c r="K311" s="5">
        <v>209</v>
      </c>
      <c r="L311" s="5">
        <v>20</v>
      </c>
      <c r="M311" s="5">
        <v>3</v>
      </c>
      <c r="N311" s="5" t="s">
        <v>3</v>
      </c>
      <c r="O311" s="5">
        <v>0</v>
      </c>
      <c r="P311" s="5">
        <f>ROUND(Source!BW290,O311)</f>
        <v>1344</v>
      </c>
    </row>
    <row r="312" spans="1:16" ht="12.75">
      <c r="A312" s="5">
        <v>50</v>
      </c>
      <c r="B312" s="5">
        <v>0</v>
      </c>
      <c r="C312" s="5">
        <v>0</v>
      </c>
      <c r="D312" s="5">
        <v>1</v>
      </c>
      <c r="E312" s="5">
        <v>210</v>
      </c>
      <c r="F312" s="5">
        <f>ROUND(Source!X290,O312)</f>
        <v>5125</v>
      </c>
      <c r="G312" s="5" t="s">
        <v>139</v>
      </c>
      <c r="H312" s="5" t="s">
        <v>140</v>
      </c>
      <c r="I312" s="5"/>
      <c r="J312" s="5"/>
      <c r="K312" s="5">
        <v>210</v>
      </c>
      <c r="L312" s="5">
        <v>21</v>
      </c>
      <c r="M312" s="5">
        <v>3</v>
      </c>
      <c r="N312" s="5" t="s">
        <v>3</v>
      </c>
      <c r="O312" s="5">
        <v>0</v>
      </c>
      <c r="P312" s="5">
        <f>ROUND(Source!BX290,O312)</f>
        <v>33256</v>
      </c>
    </row>
    <row r="313" spans="1:16" ht="12.75">
      <c r="A313" s="5">
        <v>50</v>
      </c>
      <c r="B313" s="5">
        <v>0</v>
      </c>
      <c r="C313" s="5">
        <v>0</v>
      </c>
      <c r="D313" s="5">
        <v>1</v>
      </c>
      <c r="E313" s="5">
        <v>211</v>
      </c>
      <c r="F313" s="5">
        <f>ROUND(Source!Y290,O313)</f>
        <v>3128</v>
      </c>
      <c r="G313" s="5" t="s">
        <v>141</v>
      </c>
      <c r="H313" s="5" t="s">
        <v>142</v>
      </c>
      <c r="I313" s="5"/>
      <c r="J313" s="5"/>
      <c r="K313" s="5">
        <v>211</v>
      </c>
      <c r="L313" s="5">
        <v>22</v>
      </c>
      <c r="M313" s="5">
        <v>3</v>
      </c>
      <c r="N313" s="5" t="s">
        <v>3</v>
      </c>
      <c r="O313" s="5">
        <v>0</v>
      </c>
      <c r="P313" s="5">
        <f>ROUND(Source!BY290,O313)</f>
        <v>20307</v>
      </c>
    </row>
    <row r="314" spans="1:16" ht="12.75">
      <c r="A314" s="5">
        <v>50</v>
      </c>
      <c r="B314" s="5">
        <v>0</v>
      </c>
      <c r="C314" s="5">
        <v>0</v>
      </c>
      <c r="D314" s="5">
        <v>1</v>
      </c>
      <c r="E314" s="5">
        <v>224</v>
      </c>
      <c r="F314" s="5">
        <f>ROUND(Source!AR290,O314)</f>
        <v>82278</v>
      </c>
      <c r="G314" s="5" t="s">
        <v>143</v>
      </c>
      <c r="H314" s="5" t="s">
        <v>144</v>
      </c>
      <c r="I314" s="5"/>
      <c r="J314" s="5"/>
      <c r="K314" s="5">
        <v>224</v>
      </c>
      <c r="L314" s="5">
        <v>23</v>
      </c>
      <c r="M314" s="5">
        <v>3</v>
      </c>
      <c r="N314" s="5" t="s">
        <v>3</v>
      </c>
      <c r="O314" s="5">
        <v>0</v>
      </c>
      <c r="P314" s="5">
        <f>ROUND(Source!CR290,O314)</f>
        <v>533885</v>
      </c>
    </row>
    <row r="317" spans="1:15" ht="12.75">
      <c r="A317">
        <v>70</v>
      </c>
      <c r="B317">
        <v>1</v>
      </c>
      <c r="D317">
        <v>1</v>
      </c>
      <c r="E317" t="s">
        <v>311</v>
      </c>
      <c r="F317" t="s">
        <v>312</v>
      </c>
      <c r="G317">
        <v>1</v>
      </c>
      <c r="H317">
        <v>0</v>
      </c>
      <c r="I317" t="s">
        <v>313</v>
      </c>
      <c r="J317">
        <v>0</v>
      </c>
      <c r="K317">
        <v>0</v>
      </c>
      <c r="N317">
        <v>0</v>
      </c>
      <c r="O317">
        <v>1</v>
      </c>
    </row>
    <row r="318" spans="1:15" ht="12.75">
      <c r="A318">
        <v>70</v>
      </c>
      <c r="B318">
        <v>1</v>
      </c>
      <c r="D318">
        <v>2</v>
      </c>
      <c r="E318" t="s">
        <v>314</v>
      </c>
      <c r="F318" t="s">
        <v>315</v>
      </c>
      <c r="G318">
        <v>0</v>
      </c>
      <c r="H318">
        <v>0</v>
      </c>
      <c r="I318" t="s">
        <v>313</v>
      </c>
      <c r="J318">
        <v>0</v>
      </c>
      <c r="K318">
        <v>0</v>
      </c>
      <c r="N318">
        <v>0</v>
      </c>
      <c r="O318">
        <v>0</v>
      </c>
    </row>
    <row r="319" spans="1:15" ht="12.75">
      <c r="A319">
        <v>70</v>
      </c>
      <c r="B319">
        <v>1</v>
      </c>
      <c r="D319">
        <v>3</v>
      </c>
      <c r="E319" t="s">
        <v>316</v>
      </c>
      <c r="F319" t="s">
        <v>317</v>
      </c>
      <c r="G319">
        <v>0</v>
      </c>
      <c r="H319">
        <v>0</v>
      </c>
      <c r="I319" t="s">
        <v>313</v>
      </c>
      <c r="J319">
        <v>0</v>
      </c>
      <c r="K319">
        <v>0</v>
      </c>
      <c r="N319">
        <v>0</v>
      </c>
      <c r="O319">
        <v>0</v>
      </c>
    </row>
    <row r="320" spans="1:15" ht="12.75">
      <c r="A320">
        <v>70</v>
      </c>
      <c r="B320">
        <v>1</v>
      </c>
      <c r="D320">
        <v>4</v>
      </c>
      <c r="E320" t="s">
        <v>318</v>
      </c>
      <c r="F320" t="s">
        <v>319</v>
      </c>
      <c r="G320">
        <v>0</v>
      </c>
      <c r="H320">
        <v>0</v>
      </c>
      <c r="I320" t="s">
        <v>313</v>
      </c>
      <c r="J320">
        <v>0</v>
      </c>
      <c r="K320">
        <v>0</v>
      </c>
      <c r="N320">
        <v>0</v>
      </c>
      <c r="O320">
        <v>0</v>
      </c>
    </row>
    <row r="321" spans="1:15" ht="12.75">
      <c r="A321">
        <v>70</v>
      </c>
      <c r="B321">
        <v>1</v>
      </c>
      <c r="D321">
        <v>5</v>
      </c>
      <c r="E321" t="s">
        <v>320</v>
      </c>
      <c r="F321" t="s">
        <v>321</v>
      </c>
      <c r="G321">
        <v>0</v>
      </c>
      <c r="H321">
        <v>0</v>
      </c>
      <c r="I321" t="s">
        <v>313</v>
      </c>
      <c r="J321">
        <v>0</v>
      </c>
      <c r="K321">
        <v>0</v>
      </c>
      <c r="N321">
        <v>0</v>
      </c>
      <c r="O321">
        <v>0</v>
      </c>
    </row>
    <row r="322" spans="1:15" ht="12.75">
      <c r="A322">
        <v>70</v>
      </c>
      <c r="B322">
        <v>1</v>
      </c>
      <c r="D322">
        <v>6</v>
      </c>
      <c r="E322" t="s">
        <v>322</v>
      </c>
      <c r="F322" t="s">
        <v>323</v>
      </c>
      <c r="G322">
        <v>0</v>
      </c>
      <c r="H322">
        <v>0</v>
      </c>
      <c r="I322" t="s">
        <v>313</v>
      </c>
      <c r="J322">
        <v>0</v>
      </c>
      <c r="K322">
        <v>0</v>
      </c>
      <c r="N322">
        <v>0</v>
      </c>
      <c r="O322">
        <v>0</v>
      </c>
    </row>
    <row r="323" spans="1:15" ht="12.75">
      <c r="A323">
        <v>70</v>
      </c>
      <c r="B323">
        <v>1</v>
      </c>
      <c r="D323">
        <v>7</v>
      </c>
      <c r="E323" t="s">
        <v>324</v>
      </c>
      <c r="F323" t="s">
        <v>325</v>
      </c>
      <c r="G323">
        <v>0</v>
      </c>
      <c r="H323">
        <v>0</v>
      </c>
      <c r="I323" t="s">
        <v>313</v>
      </c>
      <c r="J323">
        <v>0</v>
      </c>
      <c r="K323">
        <v>0</v>
      </c>
      <c r="N323">
        <v>0</v>
      </c>
      <c r="O323">
        <v>0</v>
      </c>
    </row>
    <row r="324" spans="1:15" ht="12.75">
      <c r="A324">
        <v>70</v>
      </c>
      <c r="B324">
        <v>1</v>
      </c>
      <c r="D324">
        <v>8</v>
      </c>
      <c r="E324" t="s">
        <v>326</v>
      </c>
      <c r="F324" t="s">
        <v>327</v>
      </c>
      <c r="G324">
        <v>0</v>
      </c>
      <c r="H324">
        <v>0</v>
      </c>
      <c r="I324" t="s">
        <v>313</v>
      </c>
      <c r="J324">
        <v>0</v>
      </c>
      <c r="K324">
        <v>0</v>
      </c>
      <c r="N324">
        <v>0</v>
      </c>
      <c r="O324">
        <v>0</v>
      </c>
    </row>
    <row r="325" spans="1:15" ht="12.75">
      <c r="A325">
        <v>70</v>
      </c>
      <c r="B325">
        <v>1</v>
      </c>
      <c r="D325">
        <v>9</v>
      </c>
      <c r="E325" t="s">
        <v>328</v>
      </c>
      <c r="F325" t="s">
        <v>329</v>
      </c>
      <c r="G325">
        <v>0</v>
      </c>
      <c r="H325">
        <v>0</v>
      </c>
      <c r="I325" t="s">
        <v>313</v>
      </c>
      <c r="J325">
        <v>0</v>
      </c>
      <c r="K325">
        <v>0</v>
      </c>
      <c r="N325">
        <v>0</v>
      </c>
      <c r="O325">
        <v>0</v>
      </c>
    </row>
    <row r="326" spans="1:15" ht="12.75">
      <c r="A326">
        <v>70</v>
      </c>
      <c r="B326">
        <v>1</v>
      </c>
      <c r="D326">
        <v>1</v>
      </c>
      <c r="E326" t="s">
        <v>330</v>
      </c>
      <c r="F326" t="s">
        <v>331</v>
      </c>
      <c r="G326">
        <v>0.8</v>
      </c>
      <c r="H326">
        <v>1</v>
      </c>
      <c r="I326" t="s">
        <v>313</v>
      </c>
      <c r="J326">
        <v>0</v>
      </c>
      <c r="K326">
        <v>0</v>
      </c>
      <c r="N326">
        <v>0</v>
      </c>
      <c r="O326">
        <v>0.8</v>
      </c>
    </row>
    <row r="327" spans="1:15" ht="12.75">
      <c r="A327">
        <v>70</v>
      </c>
      <c r="B327">
        <v>1</v>
      </c>
      <c r="D327">
        <v>2</v>
      </c>
      <c r="E327" t="s">
        <v>332</v>
      </c>
      <c r="F327" t="s">
        <v>333</v>
      </c>
      <c r="G327">
        <v>0.75</v>
      </c>
      <c r="H327">
        <v>1</v>
      </c>
      <c r="I327" t="s">
        <v>313</v>
      </c>
      <c r="J327">
        <v>0</v>
      </c>
      <c r="K327">
        <v>0</v>
      </c>
      <c r="N327">
        <v>0</v>
      </c>
      <c r="O327">
        <v>0.75</v>
      </c>
    </row>
    <row r="328" spans="1:15" ht="12.75">
      <c r="A328">
        <v>70</v>
      </c>
      <c r="B328">
        <v>1</v>
      </c>
      <c r="D328">
        <v>3</v>
      </c>
      <c r="E328" t="s">
        <v>334</v>
      </c>
      <c r="F328" t="s">
        <v>335</v>
      </c>
      <c r="G328">
        <v>1</v>
      </c>
      <c r="H328">
        <v>0</v>
      </c>
      <c r="I328" t="s">
        <v>313</v>
      </c>
      <c r="J328">
        <v>0</v>
      </c>
      <c r="K328">
        <v>0</v>
      </c>
      <c r="N328">
        <v>0</v>
      </c>
      <c r="O328">
        <v>1</v>
      </c>
    </row>
    <row r="329" spans="1:15" ht="12.75">
      <c r="A329">
        <v>70</v>
      </c>
      <c r="B329">
        <v>1</v>
      </c>
      <c r="D329">
        <v>4</v>
      </c>
      <c r="E329" t="s">
        <v>336</v>
      </c>
      <c r="F329" t="s">
        <v>337</v>
      </c>
      <c r="G329">
        <v>0.9</v>
      </c>
      <c r="H329">
        <v>0</v>
      </c>
      <c r="I329" t="s">
        <v>313</v>
      </c>
      <c r="J329">
        <v>0</v>
      </c>
      <c r="K329">
        <v>0</v>
      </c>
      <c r="N329">
        <v>0</v>
      </c>
      <c r="O329">
        <v>0.9</v>
      </c>
    </row>
    <row r="330" spans="1:15" ht="12.75">
      <c r="A330">
        <v>70</v>
      </c>
      <c r="B330">
        <v>1</v>
      </c>
      <c r="D330">
        <v>5</v>
      </c>
      <c r="E330" t="s">
        <v>338</v>
      </c>
      <c r="F330" t="s">
        <v>339</v>
      </c>
      <c r="G330">
        <v>1</v>
      </c>
      <c r="H330">
        <v>0</v>
      </c>
      <c r="I330" t="s">
        <v>313</v>
      </c>
      <c r="J330">
        <v>0</v>
      </c>
      <c r="K330">
        <v>0</v>
      </c>
      <c r="N330">
        <v>0</v>
      </c>
      <c r="O330">
        <v>0.85</v>
      </c>
    </row>
    <row r="331" spans="1:15" ht="12.75">
      <c r="A331">
        <v>70</v>
      </c>
      <c r="B331">
        <v>1</v>
      </c>
      <c r="D331">
        <v>6</v>
      </c>
      <c r="E331" t="s">
        <v>340</v>
      </c>
      <c r="F331" t="s">
        <v>341</v>
      </c>
      <c r="G331">
        <v>1</v>
      </c>
      <c r="H331">
        <v>0</v>
      </c>
      <c r="I331" t="s">
        <v>313</v>
      </c>
      <c r="J331">
        <v>0</v>
      </c>
      <c r="K331">
        <v>0</v>
      </c>
      <c r="N331">
        <v>0</v>
      </c>
      <c r="O331">
        <v>0.8</v>
      </c>
    </row>
    <row r="332" spans="1:15" ht="12.75">
      <c r="A332">
        <v>70</v>
      </c>
      <c r="B332">
        <v>1</v>
      </c>
      <c r="D332">
        <v>7</v>
      </c>
      <c r="E332" t="s">
        <v>342</v>
      </c>
      <c r="F332" t="s">
        <v>343</v>
      </c>
      <c r="G332">
        <v>1</v>
      </c>
      <c r="H332">
        <v>0</v>
      </c>
      <c r="I332" t="s">
        <v>313</v>
      </c>
      <c r="J332">
        <v>0</v>
      </c>
      <c r="K332">
        <v>0</v>
      </c>
      <c r="N332">
        <v>0</v>
      </c>
      <c r="O332">
        <v>1</v>
      </c>
    </row>
    <row r="333" spans="1:15" ht="12.75">
      <c r="A333">
        <v>70</v>
      </c>
      <c r="B333">
        <v>1</v>
      </c>
      <c r="D333">
        <v>8</v>
      </c>
      <c r="E333" t="s">
        <v>344</v>
      </c>
      <c r="F333" t="s">
        <v>345</v>
      </c>
      <c r="G333">
        <v>1</v>
      </c>
      <c r="H333">
        <v>0.8</v>
      </c>
      <c r="I333" t="s">
        <v>313</v>
      </c>
      <c r="J333">
        <v>0</v>
      </c>
      <c r="K333">
        <v>0</v>
      </c>
      <c r="N333">
        <v>0</v>
      </c>
      <c r="O333">
        <v>1</v>
      </c>
    </row>
    <row r="334" spans="1:15" ht="12.75">
      <c r="A334">
        <v>70</v>
      </c>
      <c r="B334">
        <v>1</v>
      </c>
      <c r="D334">
        <v>9</v>
      </c>
      <c r="E334" t="s">
        <v>346</v>
      </c>
      <c r="F334" t="s">
        <v>347</v>
      </c>
      <c r="G334">
        <v>1</v>
      </c>
      <c r="H334">
        <v>0.85</v>
      </c>
      <c r="I334" t="s">
        <v>313</v>
      </c>
      <c r="J334">
        <v>0</v>
      </c>
      <c r="K334">
        <v>0</v>
      </c>
      <c r="N334">
        <v>0</v>
      </c>
      <c r="O334">
        <v>1</v>
      </c>
    </row>
    <row r="335" spans="1:15" ht="12.75">
      <c r="A335">
        <v>70</v>
      </c>
      <c r="B335">
        <v>1</v>
      </c>
      <c r="D335">
        <v>10</v>
      </c>
      <c r="E335" t="s">
        <v>348</v>
      </c>
      <c r="F335" t="s">
        <v>349</v>
      </c>
      <c r="G335">
        <v>1</v>
      </c>
      <c r="H335">
        <v>0</v>
      </c>
      <c r="I335" t="s">
        <v>313</v>
      </c>
      <c r="J335">
        <v>0</v>
      </c>
      <c r="K335">
        <v>0</v>
      </c>
      <c r="N335">
        <v>0</v>
      </c>
      <c r="O335">
        <v>1</v>
      </c>
    </row>
    <row r="336" spans="1:15" ht="12.75">
      <c r="A336">
        <v>70</v>
      </c>
      <c r="B336">
        <v>1</v>
      </c>
      <c r="D336">
        <v>11</v>
      </c>
      <c r="E336" t="s">
        <v>350</v>
      </c>
      <c r="F336" t="s">
        <v>351</v>
      </c>
      <c r="G336">
        <v>1</v>
      </c>
      <c r="H336">
        <v>0</v>
      </c>
      <c r="I336" t="s">
        <v>313</v>
      </c>
      <c r="J336">
        <v>0</v>
      </c>
      <c r="K336">
        <v>0</v>
      </c>
      <c r="N336">
        <v>0</v>
      </c>
      <c r="O336">
        <v>0.94</v>
      </c>
    </row>
    <row r="337" spans="1:15" ht="12.75">
      <c r="A337">
        <v>70</v>
      </c>
      <c r="B337">
        <v>1</v>
      </c>
      <c r="D337">
        <v>12</v>
      </c>
      <c r="E337" t="s">
        <v>352</v>
      </c>
      <c r="F337" t="s">
        <v>353</v>
      </c>
      <c r="G337">
        <v>1</v>
      </c>
      <c r="H337">
        <v>0</v>
      </c>
      <c r="I337" t="s">
        <v>313</v>
      </c>
      <c r="J337">
        <v>0</v>
      </c>
      <c r="K337">
        <v>0</v>
      </c>
      <c r="N337">
        <v>0</v>
      </c>
      <c r="O337">
        <v>0.9</v>
      </c>
    </row>
    <row r="338" spans="1:15" ht="12.75">
      <c r="A338">
        <v>70</v>
      </c>
      <c r="B338">
        <v>1</v>
      </c>
      <c r="D338">
        <v>13</v>
      </c>
      <c r="E338" t="s">
        <v>354</v>
      </c>
      <c r="F338" t="s">
        <v>355</v>
      </c>
      <c r="G338">
        <v>0.6</v>
      </c>
      <c r="H338">
        <v>0</v>
      </c>
      <c r="I338" t="s">
        <v>313</v>
      </c>
      <c r="J338">
        <v>0</v>
      </c>
      <c r="K338">
        <v>0</v>
      </c>
      <c r="N338">
        <v>0</v>
      </c>
      <c r="O338">
        <v>0.6</v>
      </c>
    </row>
    <row r="339" spans="1:15" ht="12.75">
      <c r="A339">
        <v>70</v>
      </c>
      <c r="B339">
        <v>1</v>
      </c>
      <c r="D339">
        <v>14</v>
      </c>
      <c r="E339" t="s">
        <v>356</v>
      </c>
      <c r="F339" t="s">
        <v>357</v>
      </c>
      <c r="G339">
        <v>1</v>
      </c>
      <c r="H339">
        <v>0</v>
      </c>
      <c r="I339" t="s">
        <v>313</v>
      </c>
      <c r="J339">
        <v>0</v>
      </c>
      <c r="K339">
        <v>0</v>
      </c>
      <c r="N339">
        <v>0</v>
      </c>
      <c r="O339">
        <v>1</v>
      </c>
    </row>
    <row r="340" spans="1:15" ht="12.75">
      <c r="A340">
        <v>70</v>
      </c>
      <c r="B340">
        <v>1</v>
      </c>
      <c r="D340">
        <v>15</v>
      </c>
      <c r="E340" t="s">
        <v>358</v>
      </c>
      <c r="F340" t="s">
        <v>359</v>
      </c>
      <c r="G340">
        <v>1.2</v>
      </c>
      <c r="H340">
        <v>0</v>
      </c>
      <c r="I340" t="s">
        <v>313</v>
      </c>
      <c r="J340">
        <v>0</v>
      </c>
      <c r="K340">
        <v>0</v>
      </c>
      <c r="N340">
        <v>0</v>
      </c>
      <c r="O340">
        <v>1.2</v>
      </c>
    </row>
    <row r="341" spans="1:15" ht="12.75">
      <c r="A341">
        <v>70</v>
      </c>
      <c r="B341">
        <v>1</v>
      </c>
      <c r="D341">
        <v>16</v>
      </c>
      <c r="E341" t="s">
        <v>360</v>
      </c>
      <c r="F341" t="s">
        <v>361</v>
      </c>
      <c r="G341">
        <v>1</v>
      </c>
      <c r="H341">
        <v>0</v>
      </c>
      <c r="I341" t="s">
        <v>313</v>
      </c>
      <c r="J341">
        <v>0</v>
      </c>
      <c r="K341">
        <v>0</v>
      </c>
      <c r="N341">
        <v>0</v>
      </c>
      <c r="O341">
        <v>1</v>
      </c>
    </row>
    <row r="342" spans="1:15" ht="12.75">
      <c r="A342">
        <v>70</v>
      </c>
      <c r="B342">
        <v>1</v>
      </c>
      <c r="D342">
        <v>17</v>
      </c>
      <c r="E342" t="s">
        <v>362</v>
      </c>
      <c r="F342" t="s">
        <v>363</v>
      </c>
      <c r="G342">
        <v>1</v>
      </c>
      <c r="H342">
        <v>0</v>
      </c>
      <c r="I342" t="s">
        <v>313</v>
      </c>
      <c r="J342">
        <v>0</v>
      </c>
      <c r="K342">
        <v>0</v>
      </c>
      <c r="N342">
        <v>0</v>
      </c>
      <c r="O342">
        <v>1</v>
      </c>
    </row>
    <row r="343" spans="1:15" ht="12.75">
      <c r="A343">
        <v>70</v>
      </c>
      <c r="B343">
        <v>1</v>
      </c>
      <c r="D343">
        <v>18</v>
      </c>
      <c r="E343" t="s">
        <v>364</v>
      </c>
      <c r="F343" t="s">
        <v>365</v>
      </c>
      <c r="G343">
        <v>1</v>
      </c>
      <c r="H343">
        <v>0</v>
      </c>
      <c r="I343" t="s">
        <v>313</v>
      </c>
      <c r="J343">
        <v>0</v>
      </c>
      <c r="K343">
        <v>0</v>
      </c>
      <c r="N343">
        <v>0</v>
      </c>
      <c r="O343">
        <v>1</v>
      </c>
    </row>
    <row r="344" spans="1:15" ht="12.75">
      <c r="A344">
        <v>70</v>
      </c>
      <c r="B344">
        <v>1</v>
      </c>
      <c r="D344">
        <v>19</v>
      </c>
      <c r="E344" t="s">
        <v>366</v>
      </c>
      <c r="F344" t="s">
        <v>363</v>
      </c>
      <c r="G344">
        <v>1</v>
      </c>
      <c r="H344">
        <v>0</v>
      </c>
      <c r="I344" t="s">
        <v>313</v>
      </c>
      <c r="J344">
        <v>0</v>
      </c>
      <c r="K344">
        <v>0</v>
      </c>
      <c r="N344">
        <v>0</v>
      </c>
      <c r="O344">
        <v>1</v>
      </c>
    </row>
    <row r="345" spans="1:15" ht="12.75">
      <c r="A345">
        <v>70</v>
      </c>
      <c r="B345">
        <v>1</v>
      </c>
      <c r="D345">
        <v>20</v>
      </c>
      <c r="E345" t="s">
        <v>367</v>
      </c>
      <c r="F345" t="s">
        <v>365</v>
      </c>
      <c r="G345">
        <v>1</v>
      </c>
      <c r="H345">
        <v>0</v>
      </c>
      <c r="I345" t="s">
        <v>313</v>
      </c>
      <c r="J345">
        <v>0</v>
      </c>
      <c r="K345">
        <v>0</v>
      </c>
      <c r="N345">
        <v>0</v>
      </c>
      <c r="O345">
        <v>1</v>
      </c>
    </row>
    <row r="346" spans="1:15" ht="12.75">
      <c r="A346">
        <v>70</v>
      </c>
      <c r="B346">
        <v>1</v>
      </c>
      <c r="D346">
        <v>21</v>
      </c>
      <c r="E346" t="s">
        <v>368</v>
      </c>
      <c r="F346" t="s">
        <v>369</v>
      </c>
      <c r="G346">
        <v>0</v>
      </c>
      <c r="H346">
        <v>0</v>
      </c>
      <c r="I346" t="s">
        <v>313</v>
      </c>
      <c r="J346">
        <v>0</v>
      </c>
      <c r="K346">
        <v>0</v>
      </c>
      <c r="N346">
        <v>0</v>
      </c>
      <c r="O346">
        <v>0</v>
      </c>
    </row>
    <row r="348" ht="12.75">
      <c r="A348">
        <v>-1</v>
      </c>
    </row>
    <row r="350" spans="1:15" ht="12.75">
      <c r="A350" s="4">
        <v>75</v>
      </c>
      <c r="B350" s="4" t="s">
        <v>370</v>
      </c>
      <c r="C350" s="4">
        <v>2000</v>
      </c>
      <c r="D350" s="4">
        <v>0</v>
      </c>
      <c r="E350" s="4">
        <v>1</v>
      </c>
      <c r="F350" s="4">
        <v>1</v>
      </c>
      <c r="G350" s="4">
        <v>0</v>
      </c>
      <c r="H350" s="4">
        <v>1</v>
      </c>
      <c r="I350" s="4">
        <v>0</v>
      </c>
      <c r="J350" s="4">
        <v>4</v>
      </c>
      <c r="K350" s="4">
        <v>0</v>
      </c>
      <c r="L350" s="4">
        <v>0</v>
      </c>
      <c r="M350" s="4">
        <v>0</v>
      </c>
      <c r="N350" s="4">
        <v>31892590</v>
      </c>
      <c r="O350" s="4">
        <v>1</v>
      </c>
    </row>
    <row r="351" spans="1:15" ht="12.75">
      <c r="A351" s="4">
        <v>75</v>
      </c>
      <c r="B351" s="4" t="s">
        <v>371</v>
      </c>
      <c r="C351" s="4">
        <v>2017</v>
      </c>
      <c r="D351" s="4">
        <v>2</v>
      </c>
      <c r="E351" s="4">
        <v>0</v>
      </c>
      <c r="F351" s="4">
        <v>1</v>
      </c>
      <c r="G351" s="4">
        <v>0</v>
      </c>
      <c r="H351" s="4">
        <v>1</v>
      </c>
      <c r="I351" s="4">
        <v>0</v>
      </c>
      <c r="J351" s="4">
        <v>4</v>
      </c>
      <c r="K351" s="4">
        <v>0</v>
      </c>
      <c r="L351" s="4">
        <v>0</v>
      </c>
      <c r="M351" s="4">
        <v>1</v>
      </c>
      <c r="N351" s="4">
        <v>31892591</v>
      </c>
      <c r="O351" s="4">
        <v>2</v>
      </c>
    </row>
    <row r="352" spans="1:34" ht="12.75">
      <c r="A352" s="6">
        <v>3</v>
      </c>
      <c r="B352" s="6" t="s">
        <v>372</v>
      </c>
      <c r="C352" s="6">
        <v>6.49</v>
      </c>
      <c r="D352" s="6">
        <v>5.12</v>
      </c>
      <c r="E352" s="6">
        <v>5.25</v>
      </c>
      <c r="F352" s="6">
        <v>14.28</v>
      </c>
      <c r="G352" s="6">
        <v>14.28</v>
      </c>
      <c r="H352" s="6">
        <v>5.12</v>
      </c>
      <c r="I352" s="6">
        <v>1</v>
      </c>
      <c r="J352" s="6">
        <v>1</v>
      </c>
      <c r="K352" s="6">
        <v>14.28</v>
      </c>
      <c r="L352" s="6">
        <v>1</v>
      </c>
      <c r="M352" s="6">
        <v>6.49</v>
      </c>
      <c r="N352" s="6">
        <v>5.12</v>
      </c>
      <c r="O352" s="6">
        <v>5.12</v>
      </c>
      <c r="P352" s="6">
        <v>1</v>
      </c>
      <c r="Q352" s="6">
        <v>14.28</v>
      </c>
      <c r="R352" s="6">
        <v>1</v>
      </c>
      <c r="S352" s="6" t="s">
        <v>3</v>
      </c>
      <c r="T352" s="6" t="s">
        <v>3</v>
      </c>
      <c r="U352" s="6" t="s">
        <v>3</v>
      </c>
      <c r="V352" s="6" t="s">
        <v>3</v>
      </c>
      <c r="W352" s="6" t="s">
        <v>3</v>
      </c>
      <c r="X352" s="6" t="s">
        <v>3</v>
      </c>
      <c r="Y352" s="6" t="s">
        <v>3</v>
      </c>
      <c r="Z352" s="6" t="s">
        <v>3</v>
      </c>
      <c r="AA352" s="6" t="s">
        <v>3</v>
      </c>
      <c r="AB352" s="6" t="s">
        <v>3</v>
      </c>
      <c r="AC352" s="6" t="s">
        <v>3</v>
      </c>
      <c r="AD352" s="6" t="s">
        <v>3</v>
      </c>
      <c r="AE352" s="6" t="s">
        <v>3</v>
      </c>
      <c r="AF352" s="6" t="s">
        <v>3</v>
      </c>
      <c r="AG352" s="6" t="s">
        <v>3</v>
      </c>
      <c r="AH352" s="6" t="s">
        <v>3</v>
      </c>
    </row>
    <row r="356" spans="1:5" ht="12.75">
      <c r="A356">
        <v>65</v>
      </c>
      <c r="C356">
        <v>1</v>
      </c>
      <c r="D356">
        <v>0</v>
      </c>
      <c r="E356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373</v>
      </c>
      <c r="F1">
        <v>0</v>
      </c>
      <c r="G1">
        <v>0</v>
      </c>
      <c r="H1">
        <v>0</v>
      </c>
      <c r="I1" t="s">
        <v>2</v>
      </c>
      <c r="K1">
        <v>1</v>
      </c>
      <c r="L1">
        <v>49738</v>
      </c>
      <c r="M1">
        <v>10</v>
      </c>
    </row>
    <row r="12" spans="1:133" ht="12.75">
      <c r="A12" s="1">
        <v>1</v>
      </c>
      <c r="B12" s="1">
        <v>47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31892590</v>
      </c>
      <c r="E14" s="1">
        <v>31892591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7">
        <v>3</v>
      </c>
      <c r="B16" s="7">
        <v>1</v>
      </c>
      <c r="C16" s="7" t="s">
        <v>12</v>
      </c>
      <c r="D16" s="7" t="s">
        <v>13</v>
      </c>
      <c r="E16" s="8">
        <v>79.138</v>
      </c>
      <c r="F16" s="8">
        <v>3.14</v>
      </c>
      <c r="G16" s="8">
        <v>0</v>
      </c>
      <c r="H16" s="8">
        <v>0</v>
      </c>
      <c r="I16" s="8">
        <v>82.278</v>
      </c>
      <c r="J16" s="8">
        <v>4.774</v>
      </c>
      <c r="T16" s="9">
        <v>513.527</v>
      </c>
      <c r="U16" s="9">
        <v>20.358</v>
      </c>
      <c r="V16" s="9">
        <v>0</v>
      </c>
      <c r="W16" s="9">
        <v>0</v>
      </c>
      <c r="X16" s="9">
        <v>533.885</v>
      </c>
      <c r="Y16" s="9">
        <v>30.99</v>
      </c>
      <c r="AI16" s="7">
        <v>0</v>
      </c>
      <c r="AJ16" s="7">
        <v>-1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74025</v>
      </c>
      <c r="AU16" s="8">
        <v>66107</v>
      </c>
      <c r="AV16" s="8">
        <v>0</v>
      </c>
      <c r="AW16" s="8">
        <v>0</v>
      </c>
      <c r="AX16" s="8">
        <v>0</v>
      </c>
      <c r="AY16" s="8">
        <v>3144</v>
      </c>
      <c r="AZ16" s="8">
        <v>349</v>
      </c>
      <c r="BA16" s="8">
        <v>4774</v>
      </c>
      <c r="BB16" s="8">
        <v>79138</v>
      </c>
      <c r="BC16" s="8">
        <v>3140</v>
      </c>
      <c r="BD16" s="8">
        <v>0</v>
      </c>
      <c r="BE16" s="8">
        <v>0</v>
      </c>
      <c r="BF16" s="8">
        <v>561.3306999999999</v>
      </c>
      <c r="BG16" s="8">
        <v>27.938012000000004</v>
      </c>
      <c r="BH16" s="8">
        <v>1344</v>
      </c>
      <c r="BI16" s="8">
        <v>5125</v>
      </c>
      <c r="BJ16" s="8">
        <v>3128</v>
      </c>
      <c r="BK16" s="8">
        <v>82278</v>
      </c>
      <c r="BR16" s="9">
        <v>480322</v>
      </c>
      <c r="BS16" s="9">
        <v>428934</v>
      </c>
      <c r="BT16" s="9">
        <v>0</v>
      </c>
      <c r="BU16" s="9">
        <v>0</v>
      </c>
      <c r="BV16" s="9">
        <v>0</v>
      </c>
      <c r="BW16" s="9">
        <v>20398</v>
      </c>
      <c r="BX16" s="9">
        <v>2254</v>
      </c>
      <c r="BY16" s="9">
        <v>30990</v>
      </c>
      <c r="BZ16" s="9">
        <v>513527</v>
      </c>
      <c r="CA16" s="9">
        <v>20358</v>
      </c>
      <c r="CB16" s="9">
        <v>0</v>
      </c>
      <c r="CC16" s="9">
        <v>0</v>
      </c>
      <c r="CD16" s="9">
        <v>561.3306999999999</v>
      </c>
      <c r="CE16" s="9">
        <v>27.938012000000004</v>
      </c>
      <c r="CF16" s="9">
        <v>1344</v>
      </c>
      <c r="CG16" s="9">
        <v>33256</v>
      </c>
      <c r="CH16" s="9">
        <v>20307</v>
      </c>
      <c r="CI16" s="9">
        <v>533885</v>
      </c>
    </row>
    <row r="18" spans="1:40" ht="12.75">
      <c r="A18">
        <v>51</v>
      </c>
      <c r="E18" s="10">
        <v>79.138</v>
      </c>
      <c r="F18" s="10">
        <v>3.14</v>
      </c>
      <c r="G18" s="10">
        <v>0</v>
      </c>
      <c r="H18" s="10">
        <v>0</v>
      </c>
      <c r="I18" s="10">
        <v>82.278</v>
      </c>
      <c r="J18" s="10">
        <v>4.774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v>513.527</v>
      </c>
      <c r="U18" s="3">
        <v>20.358</v>
      </c>
      <c r="V18" s="3">
        <v>0</v>
      </c>
      <c r="W18" s="3">
        <v>0</v>
      </c>
      <c r="X18" s="3">
        <v>533.885</v>
      </c>
      <c r="Y18" s="3">
        <v>30.99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74025</v>
      </c>
      <c r="G20" s="5" t="s">
        <v>99</v>
      </c>
      <c r="H20" s="5" t="s">
        <v>100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0</v>
      </c>
      <c r="P20" s="5">
        <v>480322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66107</v>
      </c>
      <c r="G21" s="5" t="s">
        <v>101</v>
      </c>
      <c r="H21" s="5" t="s">
        <v>102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0</v>
      </c>
      <c r="P21" s="5">
        <v>428934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103</v>
      </c>
      <c r="H22" s="5" t="s">
        <v>104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0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66107</v>
      </c>
      <c r="G23" s="5" t="s">
        <v>105</v>
      </c>
      <c r="H23" s="5" t="s">
        <v>106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0</v>
      </c>
      <c r="P23" s="5">
        <v>428934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66107</v>
      </c>
      <c r="G24" s="5" t="s">
        <v>107</v>
      </c>
      <c r="H24" s="5" t="s">
        <v>108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0</v>
      </c>
      <c r="P24" s="5">
        <v>428934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109</v>
      </c>
      <c r="H25" s="5" t="s">
        <v>110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0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66107</v>
      </c>
      <c r="G26" s="5" t="s">
        <v>111</v>
      </c>
      <c r="H26" s="5" t="s">
        <v>112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0</v>
      </c>
      <c r="P26" s="5">
        <v>428934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113</v>
      </c>
      <c r="H27" s="5" t="s">
        <v>114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0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115</v>
      </c>
      <c r="H28" s="5" t="s">
        <v>116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0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117</v>
      </c>
      <c r="H29" s="5" t="s">
        <v>118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0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3144</v>
      </c>
      <c r="G30" s="5" t="s">
        <v>119</v>
      </c>
      <c r="H30" s="5" t="s">
        <v>120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0</v>
      </c>
      <c r="P30" s="5">
        <v>20398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204</v>
      </c>
      <c r="F31" s="5">
        <v>349</v>
      </c>
      <c r="G31" s="5" t="s">
        <v>121</v>
      </c>
      <c r="H31" s="5" t="s">
        <v>122</v>
      </c>
      <c r="I31" s="5"/>
      <c r="J31" s="5"/>
      <c r="K31" s="5">
        <v>204</v>
      </c>
      <c r="L31" s="5">
        <v>12</v>
      </c>
      <c r="M31" s="5">
        <v>3</v>
      </c>
      <c r="N31" s="5" t="s">
        <v>3</v>
      </c>
      <c r="O31" s="5">
        <v>0</v>
      </c>
      <c r="P31" s="5">
        <v>2254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205</v>
      </c>
      <c r="F32" s="5">
        <v>4774</v>
      </c>
      <c r="G32" s="5" t="s">
        <v>123</v>
      </c>
      <c r="H32" s="5" t="s">
        <v>124</v>
      </c>
      <c r="I32" s="5"/>
      <c r="J32" s="5"/>
      <c r="K32" s="5">
        <v>205</v>
      </c>
      <c r="L32" s="5">
        <v>13</v>
      </c>
      <c r="M32" s="5">
        <v>3</v>
      </c>
      <c r="N32" s="5" t="s">
        <v>3</v>
      </c>
      <c r="O32" s="5">
        <v>0</v>
      </c>
      <c r="P32" s="5">
        <v>30990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214</v>
      </c>
      <c r="F33" s="5">
        <v>79138</v>
      </c>
      <c r="G33" s="5" t="s">
        <v>125</v>
      </c>
      <c r="H33" s="5" t="s">
        <v>126</v>
      </c>
      <c r="I33" s="5"/>
      <c r="J33" s="5"/>
      <c r="K33" s="5">
        <v>214</v>
      </c>
      <c r="L33" s="5">
        <v>14</v>
      </c>
      <c r="M33" s="5">
        <v>3</v>
      </c>
      <c r="N33" s="5" t="s">
        <v>3</v>
      </c>
      <c r="O33" s="5">
        <v>0</v>
      </c>
      <c r="P33" s="5">
        <v>513527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215</v>
      </c>
      <c r="F34" s="5">
        <v>3140</v>
      </c>
      <c r="G34" s="5" t="s">
        <v>127</v>
      </c>
      <c r="H34" s="5" t="s">
        <v>128</v>
      </c>
      <c r="I34" s="5"/>
      <c r="J34" s="5"/>
      <c r="K34" s="5">
        <v>215</v>
      </c>
      <c r="L34" s="5">
        <v>15</v>
      </c>
      <c r="M34" s="5">
        <v>3</v>
      </c>
      <c r="N34" s="5" t="s">
        <v>3</v>
      </c>
      <c r="O34" s="5">
        <v>0</v>
      </c>
      <c r="P34" s="5">
        <v>20358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217</v>
      </c>
      <c r="F35" s="5">
        <v>0</v>
      </c>
      <c r="G35" s="5" t="s">
        <v>129</v>
      </c>
      <c r="H35" s="5" t="s">
        <v>130</v>
      </c>
      <c r="I35" s="5"/>
      <c r="J35" s="5"/>
      <c r="K35" s="5">
        <v>217</v>
      </c>
      <c r="L35" s="5">
        <v>16</v>
      </c>
      <c r="M35" s="5">
        <v>3</v>
      </c>
      <c r="N35" s="5" t="s">
        <v>3</v>
      </c>
      <c r="O35" s="5">
        <v>0</v>
      </c>
      <c r="P35" s="5">
        <v>0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206</v>
      </c>
      <c r="F36" s="5">
        <v>0</v>
      </c>
      <c r="G36" s="5" t="s">
        <v>131</v>
      </c>
      <c r="H36" s="5" t="s">
        <v>132</v>
      </c>
      <c r="I36" s="5"/>
      <c r="J36" s="5"/>
      <c r="K36" s="5">
        <v>206</v>
      </c>
      <c r="L36" s="5">
        <v>17</v>
      </c>
      <c r="M36" s="5">
        <v>3</v>
      </c>
      <c r="N36" s="5" t="s">
        <v>3</v>
      </c>
      <c r="O36" s="5">
        <v>0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207</v>
      </c>
      <c r="F37" s="5">
        <v>561.3306999999999</v>
      </c>
      <c r="G37" s="5" t="s">
        <v>133</v>
      </c>
      <c r="H37" s="5" t="s">
        <v>134</v>
      </c>
      <c r="I37" s="5"/>
      <c r="J37" s="5"/>
      <c r="K37" s="5">
        <v>207</v>
      </c>
      <c r="L37" s="5">
        <v>18</v>
      </c>
      <c r="M37" s="5">
        <v>3</v>
      </c>
      <c r="N37" s="5" t="s">
        <v>3</v>
      </c>
      <c r="O37" s="5">
        <v>-1</v>
      </c>
      <c r="P37" s="5">
        <v>561.3306999999999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208</v>
      </c>
      <c r="F38" s="5">
        <v>27.938012000000004</v>
      </c>
      <c r="G38" s="5" t="s">
        <v>135</v>
      </c>
      <c r="H38" s="5" t="s">
        <v>136</v>
      </c>
      <c r="I38" s="5"/>
      <c r="J38" s="5"/>
      <c r="K38" s="5">
        <v>208</v>
      </c>
      <c r="L38" s="5">
        <v>19</v>
      </c>
      <c r="M38" s="5">
        <v>3</v>
      </c>
      <c r="N38" s="5" t="s">
        <v>3</v>
      </c>
      <c r="O38" s="5">
        <v>-1</v>
      </c>
      <c r="P38" s="5">
        <v>27.938012000000004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209</v>
      </c>
      <c r="F39" s="5">
        <v>1344</v>
      </c>
      <c r="G39" s="5" t="s">
        <v>137</v>
      </c>
      <c r="H39" s="5" t="s">
        <v>138</v>
      </c>
      <c r="I39" s="5"/>
      <c r="J39" s="5"/>
      <c r="K39" s="5">
        <v>209</v>
      </c>
      <c r="L39" s="5">
        <v>20</v>
      </c>
      <c r="M39" s="5">
        <v>3</v>
      </c>
      <c r="N39" s="5" t="s">
        <v>3</v>
      </c>
      <c r="O39" s="5">
        <v>0</v>
      </c>
      <c r="P39" s="5">
        <v>1344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210</v>
      </c>
      <c r="F40" s="5">
        <v>5125</v>
      </c>
      <c r="G40" s="5" t="s">
        <v>139</v>
      </c>
      <c r="H40" s="5" t="s">
        <v>140</v>
      </c>
      <c r="I40" s="5"/>
      <c r="J40" s="5"/>
      <c r="K40" s="5">
        <v>210</v>
      </c>
      <c r="L40" s="5">
        <v>21</v>
      </c>
      <c r="M40" s="5">
        <v>3</v>
      </c>
      <c r="N40" s="5" t="s">
        <v>3</v>
      </c>
      <c r="O40" s="5">
        <v>0</v>
      </c>
      <c r="P40" s="5">
        <v>33256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211</v>
      </c>
      <c r="F41" s="5">
        <v>3128</v>
      </c>
      <c r="G41" s="5" t="s">
        <v>141</v>
      </c>
      <c r="H41" s="5" t="s">
        <v>142</v>
      </c>
      <c r="I41" s="5"/>
      <c r="J41" s="5"/>
      <c r="K41" s="5">
        <v>211</v>
      </c>
      <c r="L41" s="5">
        <v>22</v>
      </c>
      <c r="M41" s="5">
        <v>3</v>
      </c>
      <c r="N41" s="5" t="s">
        <v>3</v>
      </c>
      <c r="O41" s="5">
        <v>0</v>
      </c>
      <c r="P41" s="5">
        <v>20307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224</v>
      </c>
      <c r="F42" s="5">
        <v>82278</v>
      </c>
      <c r="G42" s="5" t="s">
        <v>143</v>
      </c>
      <c r="H42" s="5" t="s">
        <v>144</v>
      </c>
      <c r="I42" s="5"/>
      <c r="J42" s="5"/>
      <c r="K42" s="5">
        <v>224</v>
      </c>
      <c r="L42" s="5">
        <v>23</v>
      </c>
      <c r="M42" s="5">
        <v>3</v>
      </c>
      <c r="N42" s="5" t="s">
        <v>3</v>
      </c>
      <c r="O42" s="5">
        <v>0</v>
      </c>
      <c r="P42" s="5">
        <v>533885</v>
      </c>
    </row>
    <row r="44" ht="12.75">
      <c r="A44">
        <v>-1</v>
      </c>
    </row>
    <row r="47" spans="1:15" ht="12.75">
      <c r="A47" s="4">
        <v>75</v>
      </c>
      <c r="B47" s="4" t="s">
        <v>370</v>
      </c>
      <c r="C47" s="4">
        <v>2000</v>
      </c>
      <c r="D47" s="4">
        <v>0</v>
      </c>
      <c r="E47" s="4">
        <v>1</v>
      </c>
      <c r="F47" s="4">
        <v>1</v>
      </c>
      <c r="G47" s="4">
        <v>0</v>
      </c>
      <c r="H47" s="4">
        <v>1</v>
      </c>
      <c r="I47" s="4">
        <v>0</v>
      </c>
      <c r="J47" s="4">
        <v>4</v>
      </c>
      <c r="K47" s="4">
        <v>0</v>
      </c>
      <c r="L47" s="4">
        <v>0</v>
      </c>
      <c r="M47" s="4">
        <v>0</v>
      </c>
      <c r="N47" s="4">
        <v>31892590</v>
      </c>
      <c r="O47" s="4">
        <v>1</v>
      </c>
    </row>
    <row r="48" spans="1:15" ht="12.75">
      <c r="A48" s="4">
        <v>75</v>
      </c>
      <c r="B48" s="4" t="s">
        <v>371</v>
      </c>
      <c r="C48" s="4">
        <v>2017</v>
      </c>
      <c r="D48" s="4">
        <v>2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4</v>
      </c>
      <c r="K48" s="4">
        <v>0</v>
      </c>
      <c r="L48" s="4">
        <v>0</v>
      </c>
      <c r="M48" s="4">
        <v>1</v>
      </c>
      <c r="N48" s="4">
        <v>31892591</v>
      </c>
      <c r="O48" s="4">
        <v>2</v>
      </c>
    </row>
    <row r="49" spans="1:34" ht="12.75">
      <c r="A49" s="6">
        <v>3</v>
      </c>
      <c r="B49" s="6" t="s">
        <v>372</v>
      </c>
      <c r="C49" s="6">
        <v>6.49</v>
      </c>
      <c r="D49" s="6">
        <v>5.12</v>
      </c>
      <c r="E49" s="6">
        <v>5.25</v>
      </c>
      <c r="F49" s="6">
        <v>14.28</v>
      </c>
      <c r="G49" s="6">
        <v>14.28</v>
      </c>
      <c r="H49" s="6">
        <v>5.12</v>
      </c>
      <c r="I49" s="6">
        <v>1</v>
      </c>
      <c r="J49" s="6">
        <v>1</v>
      </c>
      <c r="K49" s="6">
        <v>14.28</v>
      </c>
      <c r="L49" s="6">
        <v>1</v>
      </c>
      <c r="M49" s="6">
        <v>6.49</v>
      </c>
      <c r="N49" s="6">
        <v>5.12</v>
      </c>
      <c r="O49" s="6">
        <v>5.12</v>
      </c>
      <c r="P49" s="6">
        <v>1</v>
      </c>
      <c r="Q49" s="6">
        <v>14.28</v>
      </c>
      <c r="R49" s="6">
        <v>1</v>
      </c>
      <c r="S49" s="6" t="s">
        <v>3</v>
      </c>
      <c r="T49" s="6" t="s">
        <v>3</v>
      </c>
      <c r="U49" s="6" t="s">
        <v>3</v>
      </c>
      <c r="V49" s="6" t="s">
        <v>3</v>
      </c>
      <c r="W49" s="6" t="s">
        <v>3</v>
      </c>
      <c r="X49" s="6" t="s">
        <v>3</v>
      </c>
      <c r="Y49" s="6" t="s">
        <v>3</v>
      </c>
      <c r="Z49" s="6" t="s">
        <v>3</v>
      </c>
      <c r="AA49" s="6" t="s">
        <v>3</v>
      </c>
      <c r="AB49" s="6" t="s">
        <v>3</v>
      </c>
      <c r="AC49" s="6" t="s">
        <v>3</v>
      </c>
      <c r="AD49" s="6" t="s">
        <v>3</v>
      </c>
      <c r="AE49" s="6" t="s">
        <v>3</v>
      </c>
      <c r="AF49" s="6" t="s">
        <v>3</v>
      </c>
      <c r="AG49" s="6" t="s">
        <v>3</v>
      </c>
      <c r="AH49" s="6" t="s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40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31892590</v>
      </c>
      <c r="C1">
        <v>31892897</v>
      </c>
      <c r="D1">
        <v>27493207</v>
      </c>
      <c r="E1">
        <v>1</v>
      </c>
      <c r="F1">
        <v>1</v>
      </c>
      <c r="G1">
        <v>1</v>
      </c>
      <c r="H1">
        <v>1</v>
      </c>
      <c r="I1" t="s">
        <v>374</v>
      </c>
      <c r="K1" t="s">
        <v>375</v>
      </c>
      <c r="L1">
        <v>1369</v>
      </c>
      <c r="N1">
        <v>1013</v>
      </c>
      <c r="O1" t="s">
        <v>376</v>
      </c>
      <c r="P1" t="s">
        <v>376</v>
      </c>
      <c r="Q1">
        <v>1</v>
      </c>
      <c r="W1">
        <v>0</v>
      </c>
      <c r="X1">
        <v>-1900352537</v>
      </c>
      <c r="Y1">
        <v>13.57</v>
      </c>
      <c r="AA1">
        <v>0</v>
      </c>
      <c r="AB1">
        <v>0</v>
      </c>
      <c r="AC1">
        <v>0</v>
      </c>
      <c r="AD1">
        <v>7.87</v>
      </c>
      <c r="AE1">
        <v>0</v>
      </c>
      <c r="AF1">
        <v>0</v>
      </c>
      <c r="AG1">
        <v>0</v>
      </c>
      <c r="AH1">
        <v>7.87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13.57</v>
      </c>
      <c r="AV1">
        <v>1</v>
      </c>
      <c r="AW1">
        <v>2</v>
      </c>
      <c r="AX1">
        <v>31892901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0.62422</v>
      </c>
      <c r="CY1">
        <f>AD1</f>
        <v>7.87</v>
      </c>
      <c r="CZ1">
        <f>AH1</f>
        <v>7.87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31892590</v>
      </c>
      <c r="C2">
        <v>31892897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377</v>
      </c>
      <c r="L2">
        <v>608254</v>
      </c>
      <c r="N2">
        <v>1013</v>
      </c>
      <c r="O2" t="s">
        <v>378</v>
      </c>
      <c r="P2" t="s">
        <v>378</v>
      </c>
      <c r="Q2">
        <v>1</v>
      </c>
      <c r="W2">
        <v>0</v>
      </c>
      <c r="X2">
        <v>-185737400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29.5</v>
      </c>
      <c r="AV2">
        <v>2</v>
      </c>
      <c r="AW2">
        <v>2</v>
      </c>
      <c r="AX2">
        <v>31892902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ROW(Source!A28)</f>
        <v>28</v>
      </c>
      <c r="B3">
        <v>31892590</v>
      </c>
      <c r="C3">
        <v>31892897</v>
      </c>
      <c r="D3">
        <v>27439779</v>
      </c>
      <c r="E3">
        <v>1</v>
      </c>
      <c r="F3">
        <v>1</v>
      </c>
      <c r="G3">
        <v>1</v>
      </c>
      <c r="H3">
        <v>2</v>
      </c>
      <c r="I3" t="s">
        <v>379</v>
      </c>
      <c r="J3" t="s">
        <v>380</v>
      </c>
      <c r="K3" t="s">
        <v>381</v>
      </c>
      <c r="L3">
        <v>1368</v>
      </c>
      <c r="N3">
        <v>1011</v>
      </c>
      <c r="O3" t="s">
        <v>382</v>
      </c>
      <c r="P3" t="s">
        <v>382</v>
      </c>
      <c r="Q3">
        <v>1</v>
      </c>
      <c r="W3">
        <v>0</v>
      </c>
      <c r="X3">
        <v>-428015179</v>
      </c>
      <c r="Y3">
        <v>29.5</v>
      </c>
      <c r="AA3">
        <v>0</v>
      </c>
      <c r="AB3">
        <v>105.16</v>
      </c>
      <c r="AC3">
        <v>13.61</v>
      </c>
      <c r="AD3">
        <v>0</v>
      </c>
      <c r="AE3">
        <v>0</v>
      </c>
      <c r="AF3">
        <v>105.16</v>
      </c>
      <c r="AG3">
        <v>13.61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29.5</v>
      </c>
      <c r="AV3">
        <v>0</v>
      </c>
      <c r="AW3">
        <v>2</v>
      </c>
      <c r="AX3">
        <v>31892903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1.357</v>
      </c>
      <c r="CY3">
        <f>AB3</f>
        <v>105.16</v>
      </c>
      <c r="CZ3">
        <f>AF3</f>
        <v>105.16</v>
      </c>
      <c r="DA3">
        <f>AJ3</f>
        <v>1</v>
      </c>
      <c r="DB3">
        <v>0</v>
      </c>
    </row>
    <row r="4" spans="1:106" ht="12.75">
      <c r="A4">
        <f>ROW(Source!A29)</f>
        <v>29</v>
      </c>
      <c r="B4">
        <v>31892591</v>
      </c>
      <c r="C4">
        <v>31892897</v>
      </c>
      <c r="D4">
        <v>27493207</v>
      </c>
      <c r="E4">
        <v>1</v>
      </c>
      <c r="F4">
        <v>1</v>
      </c>
      <c r="G4">
        <v>1</v>
      </c>
      <c r="H4">
        <v>1</v>
      </c>
      <c r="I4" t="s">
        <v>374</v>
      </c>
      <c r="K4" t="s">
        <v>375</v>
      </c>
      <c r="L4">
        <v>1369</v>
      </c>
      <c r="N4">
        <v>1013</v>
      </c>
      <c r="O4" t="s">
        <v>376</v>
      </c>
      <c r="P4" t="s">
        <v>376</v>
      </c>
      <c r="Q4">
        <v>1</v>
      </c>
      <c r="W4">
        <v>0</v>
      </c>
      <c r="X4">
        <v>-1900352537</v>
      </c>
      <c r="Y4">
        <v>13.57</v>
      </c>
      <c r="AA4">
        <v>0</v>
      </c>
      <c r="AB4">
        <v>0</v>
      </c>
      <c r="AC4">
        <v>0</v>
      </c>
      <c r="AD4">
        <v>51.08</v>
      </c>
      <c r="AE4">
        <v>0</v>
      </c>
      <c r="AF4">
        <v>0</v>
      </c>
      <c r="AG4">
        <v>0</v>
      </c>
      <c r="AH4">
        <v>7.87</v>
      </c>
      <c r="AI4">
        <v>1</v>
      </c>
      <c r="AJ4">
        <v>1</v>
      </c>
      <c r="AK4">
        <v>1</v>
      </c>
      <c r="AL4">
        <v>6.49</v>
      </c>
      <c r="AN4">
        <v>0</v>
      </c>
      <c r="AO4">
        <v>1</v>
      </c>
      <c r="AP4">
        <v>0</v>
      </c>
      <c r="AQ4">
        <v>0</v>
      </c>
      <c r="AR4">
        <v>0</v>
      </c>
      <c r="AT4">
        <v>13.57</v>
      </c>
      <c r="AV4">
        <v>1</v>
      </c>
      <c r="AW4">
        <v>2</v>
      </c>
      <c r="AX4">
        <v>31892901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0.62422</v>
      </c>
      <c r="CY4">
        <f>AD4</f>
        <v>51.08</v>
      </c>
      <c r="CZ4">
        <f>AH4</f>
        <v>7.87</v>
      </c>
      <c r="DA4">
        <f>AL4</f>
        <v>6.49</v>
      </c>
      <c r="DB4">
        <v>0</v>
      </c>
    </row>
    <row r="5" spans="1:106" ht="12.75">
      <c r="A5">
        <f>ROW(Source!A29)</f>
        <v>29</v>
      </c>
      <c r="B5">
        <v>31892591</v>
      </c>
      <c r="C5">
        <v>31892897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26</v>
      </c>
      <c r="K5" t="s">
        <v>377</v>
      </c>
      <c r="L5">
        <v>608254</v>
      </c>
      <c r="N5">
        <v>1013</v>
      </c>
      <c r="O5" t="s">
        <v>378</v>
      </c>
      <c r="P5" t="s">
        <v>378</v>
      </c>
      <c r="Q5">
        <v>1</v>
      </c>
      <c r="W5">
        <v>0</v>
      </c>
      <c r="X5">
        <v>-185737400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6.49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29.5</v>
      </c>
      <c r="AV5">
        <v>2</v>
      </c>
      <c r="AW5">
        <v>2</v>
      </c>
      <c r="AX5">
        <v>31892902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ht="12.75">
      <c r="A6">
        <f>ROW(Source!A29)</f>
        <v>29</v>
      </c>
      <c r="B6">
        <v>31892591</v>
      </c>
      <c r="C6">
        <v>31892897</v>
      </c>
      <c r="D6">
        <v>27439779</v>
      </c>
      <c r="E6">
        <v>1</v>
      </c>
      <c r="F6">
        <v>1</v>
      </c>
      <c r="G6">
        <v>1</v>
      </c>
      <c r="H6">
        <v>2</v>
      </c>
      <c r="I6" t="s">
        <v>379</v>
      </c>
      <c r="J6" t="s">
        <v>380</v>
      </c>
      <c r="K6" t="s">
        <v>381</v>
      </c>
      <c r="L6">
        <v>1368</v>
      </c>
      <c r="N6">
        <v>1011</v>
      </c>
      <c r="O6" t="s">
        <v>382</v>
      </c>
      <c r="P6" t="s">
        <v>382</v>
      </c>
      <c r="Q6">
        <v>1</v>
      </c>
      <c r="W6">
        <v>0</v>
      </c>
      <c r="X6">
        <v>-428015179</v>
      </c>
      <c r="Y6">
        <v>29.5</v>
      </c>
      <c r="AA6">
        <v>0</v>
      </c>
      <c r="AB6">
        <v>682.49</v>
      </c>
      <c r="AC6">
        <v>13.61</v>
      </c>
      <c r="AD6">
        <v>0</v>
      </c>
      <c r="AE6">
        <v>0</v>
      </c>
      <c r="AF6">
        <v>105.16</v>
      </c>
      <c r="AG6">
        <v>13.61</v>
      </c>
      <c r="AH6">
        <v>0</v>
      </c>
      <c r="AI6">
        <v>1</v>
      </c>
      <c r="AJ6">
        <v>6.49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29.5</v>
      </c>
      <c r="AV6">
        <v>0</v>
      </c>
      <c r="AW6">
        <v>2</v>
      </c>
      <c r="AX6">
        <v>31892903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1.357</v>
      </c>
      <c r="CY6">
        <f>AB6</f>
        <v>682.49</v>
      </c>
      <c r="CZ6">
        <f>AF6</f>
        <v>105.16</v>
      </c>
      <c r="DA6">
        <f>AJ6</f>
        <v>6.49</v>
      </c>
      <c r="DB6">
        <v>0</v>
      </c>
    </row>
    <row r="7" spans="1:106" ht="12.75">
      <c r="A7">
        <f>ROW(Source!A30)</f>
        <v>30</v>
      </c>
      <c r="B7">
        <v>31892590</v>
      </c>
      <c r="C7">
        <v>31892904</v>
      </c>
      <c r="D7">
        <v>27493207</v>
      </c>
      <c r="E7">
        <v>1</v>
      </c>
      <c r="F7">
        <v>1</v>
      </c>
      <c r="G7">
        <v>1</v>
      </c>
      <c r="H7">
        <v>1</v>
      </c>
      <c r="I7" t="s">
        <v>374</v>
      </c>
      <c r="K7" t="s">
        <v>375</v>
      </c>
      <c r="L7">
        <v>1369</v>
      </c>
      <c r="N7">
        <v>1013</v>
      </c>
      <c r="O7" t="s">
        <v>376</v>
      </c>
      <c r="P7" t="s">
        <v>376</v>
      </c>
      <c r="Q7">
        <v>1</v>
      </c>
      <c r="W7">
        <v>0</v>
      </c>
      <c r="X7">
        <v>-1900352537</v>
      </c>
      <c r="Y7">
        <v>184.79999999999998</v>
      </c>
      <c r="AA7">
        <v>0</v>
      </c>
      <c r="AB7">
        <v>0</v>
      </c>
      <c r="AC7">
        <v>0</v>
      </c>
      <c r="AD7">
        <v>7.87</v>
      </c>
      <c r="AE7">
        <v>0</v>
      </c>
      <c r="AF7">
        <v>0</v>
      </c>
      <c r="AG7">
        <v>0</v>
      </c>
      <c r="AH7">
        <v>7.87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154</v>
      </c>
      <c r="AU7" t="s">
        <v>32</v>
      </c>
      <c r="AV7">
        <v>1</v>
      </c>
      <c r="AW7">
        <v>2</v>
      </c>
      <c r="AX7">
        <v>31892906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2.772</v>
      </c>
      <c r="CY7">
        <f>AD7</f>
        <v>7.87</v>
      </c>
      <c r="CZ7">
        <f>AH7</f>
        <v>7.87</v>
      </c>
      <c r="DA7">
        <f>AL7</f>
        <v>1</v>
      </c>
      <c r="DB7">
        <v>0</v>
      </c>
    </row>
    <row r="8" spans="1:106" ht="12.75">
      <c r="A8">
        <f>ROW(Source!A31)</f>
        <v>31</v>
      </c>
      <c r="B8">
        <v>31892591</v>
      </c>
      <c r="C8">
        <v>31892904</v>
      </c>
      <c r="D8">
        <v>27493207</v>
      </c>
      <c r="E8">
        <v>1</v>
      </c>
      <c r="F8">
        <v>1</v>
      </c>
      <c r="G8">
        <v>1</v>
      </c>
      <c r="H8">
        <v>1</v>
      </c>
      <c r="I8" t="s">
        <v>374</v>
      </c>
      <c r="K8" t="s">
        <v>375</v>
      </c>
      <c r="L8">
        <v>1369</v>
      </c>
      <c r="N8">
        <v>1013</v>
      </c>
      <c r="O8" t="s">
        <v>376</v>
      </c>
      <c r="P8" t="s">
        <v>376</v>
      </c>
      <c r="Q8">
        <v>1</v>
      </c>
      <c r="W8">
        <v>0</v>
      </c>
      <c r="X8">
        <v>-1900352537</v>
      </c>
      <c r="Y8">
        <v>184.79999999999998</v>
      </c>
      <c r="AA8">
        <v>0</v>
      </c>
      <c r="AB8">
        <v>0</v>
      </c>
      <c r="AC8">
        <v>0</v>
      </c>
      <c r="AD8">
        <v>51.08</v>
      </c>
      <c r="AE8">
        <v>0</v>
      </c>
      <c r="AF8">
        <v>0</v>
      </c>
      <c r="AG8">
        <v>0</v>
      </c>
      <c r="AH8">
        <v>7.87</v>
      </c>
      <c r="AI8">
        <v>1</v>
      </c>
      <c r="AJ8">
        <v>1</v>
      </c>
      <c r="AK8">
        <v>1</v>
      </c>
      <c r="AL8">
        <v>6.49</v>
      </c>
      <c r="AN8">
        <v>0</v>
      </c>
      <c r="AO8">
        <v>1</v>
      </c>
      <c r="AP8">
        <v>1</v>
      </c>
      <c r="AQ8">
        <v>0</v>
      </c>
      <c r="AR8">
        <v>0</v>
      </c>
      <c r="AT8">
        <v>154</v>
      </c>
      <c r="AU8" t="s">
        <v>32</v>
      </c>
      <c r="AV8">
        <v>1</v>
      </c>
      <c r="AW8">
        <v>2</v>
      </c>
      <c r="AX8">
        <v>31892906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2.772</v>
      </c>
      <c r="CY8">
        <f>AD8</f>
        <v>51.08</v>
      </c>
      <c r="CZ8">
        <f>AH8</f>
        <v>7.87</v>
      </c>
      <c r="DA8">
        <f>AL8</f>
        <v>6.49</v>
      </c>
      <c r="DB8">
        <v>0</v>
      </c>
    </row>
    <row r="9" spans="1:106" ht="12.75">
      <c r="A9">
        <f>ROW(Source!A32)</f>
        <v>32</v>
      </c>
      <c r="B9">
        <v>31892590</v>
      </c>
      <c r="C9">
        <v>31892907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K9" t="s">
        <v>377</v>
      </c>
      <c r="L9">
        <v>608254</v>
      </c>
      <c r="N9">
        <v>1013</v>
      </c>
      <c r="O9" t="s">
        <v>378</v>
      </c>
      <c r="P9" t="s">
        <v>378</v>
      </c>
      <c r="Q9">
        <v>1</v>
      </c>
      <c r="W9">
        <v>0</v>
      </c>
      <c r="X9">
        <v>-185737400</v>
      </c>
      <c r="Y9">
        <v>9.197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10.82</v>
      </c>
      <c r="AU9" t="s">
        <v>39</v>
      </c>
      <c r="AV9">
        <v>2</v>
      </c>
      <c r="AW9">
        <v>2</v>
      </c>
      <c r="AX9">
        <v>31892910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0.42306199999999994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ht="12.75">
      <c r="A10">
        <f>ROW(Source!A32)</f>
        <v>32</v>
      </c>
      <c r="B10">
        <v>31892590</v>
      </c>
      <c r="C10">
        <v>31892907</v>
      </c>
      <c r="D10">
        <v>27439850</v>
      </c>
      <c r="E10">
        <v>1</v>
      </c>
      <c r="F10">
        <v>1</v>
      </c>
      <c r="G10">
        <v>1</v>
      </c>
      <c r="H10">
        <v>2</v>
      </c>
      <c r="I10" t="s">
        <v>383</v>
      </c>
      <c r="J10" t="s">
        <v>384</v>
      </c>
      <c r="K10" t="s">
        <v>385</v>
      </c>
      <c r="L10">
        <v>1368</v>
      </c>
      <c r="N10">
        <v>1011</v>
      </c>
      <c r="O10" t="s">
        <v>382</v>
      </c>
      <c r="P10" t="s">
        <v>382</v>
      </c>
      <c r="Q10">
        <v>1</v>
      </c>
      <c r="W10">
        <v>0</v>
      </c>
      <c r="X10">
        <v>-1196228023</v>
      </c>
      <c r="Y10">
        <v>9.197</v>
      </c>
      <c r="AA10">
        <v>0</v>
      </c>
      <c r="AB10">
        <v>74.88</v>
      </c>
      <c r="AC10">
        <v>11.69</v>
      </c>
      <c r="AD10">
        <v>0</v>
      </c>
      <c r="AE10">
        <v>0</v>
      </c>
      <c r="AF10">
        <v>74.88</v>
      </c>
      <c r="AG10">
        <v>11.69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10.82</v>
      </c>
      <c r="AU10" t="s">
        <v>39</v>
      </c>
      <c r="AV10">
        <v>0</v>
      </c>
      <c r="AW10">
        <v>2</v>
      </c>
      <c r="AX10">
        <v>31892911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0.42306199999999994</v>
      </c>
      <c r="CY10">
        <f>AB10</f>
        <v>74.88</v>
      </c>
      <c r="CZ10">
        <f>AF10</f>
        <v>74.88</v>
      </c>
      <c r="DA10">
        <f>AJ10</f>
        <v>1</v>
      </c>
      <c r="DB10">
        <v>0</v>
      </c>
    </row>
    <row r="11" spans="1:106" ht="12.75">
      <c r="A11">
        <f>ROW(Source!A33)</f>
        <v>33</v>
      </c>
      <c r="B11">
        <v>31892591</v>
      </c>
      <c r="C11">
        <v>31892907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26</v>
      </c>
      <c r="K11" t="s">
        <v>377</v>
      </c>
      <c r="L11">
        <v>608254</v>
      </c>
      <c r="N11">
        <v>1013</v>
      </c>
      <c r="O11" t="s">
        <v>378</v>
      </c>
      <c r="P11" t="s">
        <v>378</v>
      </c>
      <c r="Q11">
        <v>1</v>
      </c>
      <c r="W11">
        <v>0</v>
      </c>
      <c r="X11">
        <v>-185737400</v>
      </c>
      <c r="Y11">
        <v>9.197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6.49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10.82</v>
      </c>
      <c r="AU11" t="s">
        <v>39</v>
      </c>
      <c r="AV11">
        <v>2</v>
      </c>
      <c r="AW11">
        <v>2</v>
      </c>
      <c r="AX11">
        <v>31892910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Y11*Source!I33</f>
        <v>0.42306199999999994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ROW(Source!A33)</f>
        <v>33</v>
      </c>
      <c r="B12">
        <v>31892591</v>
      </c>
      <c r="C12">
        <v>31892907</v>
      </c>
      <c r="D12">
        <v>27439850</v>
      </c>
      <c r="E12">
        <v>1</v>
      </c>
      <c r="F12">
        <v>1</v>
      </c>
      <c r="G12">
        <v>1</v>
      </c>
      <c r="H12">
        <v>2</v>
      </c>
      <c r="I12" t="s">
        <v>383</v>
      </c>
      <c r="J12" t="s">
        <v>384</v>
      </c>
      <c r="K12" t="s">
        <v>385</v>
      </c>
      <c r="L12">
        <v>1368</v>
      </c>
      <c r="N12">
        <v>1011</v>
      </c>
      <c r="O12" t="s">
        <v>382</v>
      </c>
      <c r="P12" t="s">
        <v>382</v>
      </c>
      <c r="Q12">
        <v>1</v>
      </c>
      <c r="W12">
        <v>0</v>
      </c>
      <c r="X12">
        <v>-1196228023</v>
      </c>
      <c r="Y12">
        <v>9.197</v>
      </c>
      <c r="AA12">
        <v>0</v>
      </c>
      <c r="AB12">
        <v>485.97</v>
      </c>
      <c r="AC12">
        <v>11.69</v>
      </c>
      <c r="AD12">
        <v>0</v>
      </c>
      <c r="AE12">
        <v>0</v>
      </c>
      <c r="AF12">
        <v>74.88</v>
      </c>
      <c r="AG12">
        <v>11.69</v>
      </c>
      <c r="AH12">
        <v>0</v>
      </c>
      <c r="AI12">
        <v>1</v>
      </c>
      <c r="AJ12">
        <v>6.49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10.82</v>
      </c>
      <c r="AU12" t="s">
        <v>39</v>
      </c>
      <c r="AV12">
        <v>0</v>
      </c>
      <c r="AW12">
        <v>2</v>
      </c>
      <c r="AX12">
        <v>31892911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0.42306199999999994</v>
      </c>
      <c r="CY12">
        <f>AB12</f>
        <v>485.97</v>
      </c>
      <c r="CZ12">
        <f>AF12</f>
        <v>74.88</v>
      </c>
      <c r="DA12">
        <f>AJ12</f>
        <v>6.49</v>
      </c>
      <c r="DB12">
        <v>0</v>
      </c>
    </row>
    <row r="13" spans="1:106" ht="12.75">
      <c r="A13">
        <f>ROW(Source!A34)</f>
        <v>34</v>
      </c>
      <c r="B13">
        <v>31892590</v>
      </c>
      <c r="C13">
        <v>31892912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377</v>
      </c>
      <c r="L13">
        <v>608254</v>
      </c>
      <c r="N13">
        <v>1013</v>
      </c>
      <c r="O13" t="s">
        <v>378</v>
      </c>
      <c r="P13" t="s">
        <v>378</v>
      </c>
      <c r="Q13">
        <v>1</v>
      </c>
      <c r="W13">
        <v>0</v>
      </c>
      <c r="X13">
        <v>-185737400</v>
      </c>
      <c r="Y13">
        <v>40.08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10.02</v>
      </c>
      <c r="AU13" t="s">
        <v>44</v>
      </c>
      <c r="AV13">
        <v>2</v>
      </c>
      <c r="AW13">
        <v>2</v>
      </c>
      <c r="AX13">
        <v>31892915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1.84368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ROW(Source!A34)</f>
        <v>34</v>
      </c>
      <c r="B14">
        <v>31892590</v>
      </c>
      <c r="C14">
        <v>31892912</v>
      </c>
      <c r="D14">
        <v>27439850</v>
      </c>
      <c r="E14">
        <v>1</v>
      </c>
      <c r="F14">
        <v>1</v>
      </c>
      <c r="G14">
        <v>1</v>
      </c>
      <c r="H14">
        <v>2</v>
      </c>
      <c r="I14" t="s">
        <v>383</v>
      </c>
      <c r="J14" t="s">
        <v>384</v>
      </c>
      <c r="K14" t="s">
        <v>385</v>
      </c>
      <c r="L14">
        <v>1368</v>
      </c>
      <c r="N14">
        <v>1011</v>
      </c>
      <c r="O14" t="s">
        <v>382</v>
      </c>
      <c r="P14" t="s">
        <v>382</v>
      </c>
      <c r="Q14">
        <v>1</v>
      </c>
      <c r="W14">
        <v>0</v>
      </c>
      <c r="X14">
        <v>-1196228023</v>
      </c>
      <c r="Y14">
        <v>40.08</v>
      </c>
      <c r="AA14">
        <v>0</v>
      </c>
      <c r="AB14">
        <v>74.88</v>
      </c>
      <c r="AC14">
        <v>11.69</v>
      </c>
      <c r="AD14">
        <v>0</v>
      </c>
      <c r="AE14">
        <v>0</v>
      </c>
      <c r="AF14">
        <v>74.88</v>
      </c>
      <c r="AG14">
        <v>11.69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10.02</v>
      </c>
      <c r="AU14" t="s">
        <v>44</v>
      </c>
      <c r="AV14">
        <v>0</v>
      </c>
      <c r="AW14">
        <v>2</v>
      </c>
      <c r="AX14">
        <v>31892916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1.84368</v>
      </c>
      <c r="CY14">
        <f>AB14</f>
        <v>74.88</v>
      </c>
      <c r="CZ14">
        <f>AF14</f>
        <v>74.88</v>
      </c>
      <c r="DA14">
        <f>AJ14</f>
        <v>1</v>
      </c>
      <c r="DB14">
        <v>0</v>
      </c>
    </row>
    <row r="15" spans="1:106" ht="12.75">
      <c r="A15">
        <f>ROW(Source!A35)</f>
        <v>35</v>
      </c>
      <c r="B15">
        <v>31892591</v>
      </c>
      <c r="C15">
        <v>31892912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26</v>
      </c>
      <c r="K15" t="s">
        <v>377</v>
      </c>
      <c r="L15">
        <v>608254</v>
      </c>
      <c r="N15">
        <v>1013</v>
      </c>
      <c r="O15" t="s">
        <v>378</v>
      </c>
      <c r="P15" t="s">
        <v>378</v>
      </c>
      <c r="Q15">
        <v>1</v>
      </c>
      <c r="W15">
        <v>0</v>
      </c>
      <c r="X15">
        <v>-185737400</v>
      </c>
      <c r="Y15">
        <v>40.08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6.49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10.02</v>
      </c>
      <c r="AU15" t="s">
        <v>44</v>
      </c>
      <c r="AV15">
        <v>2</v>
      </c>
      <c r="AW15">
        <v>2</v>
      </c>
      <c r="AX15">
        <v>31892915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Y15*Source!I35</f>
        <v>1.84368</v>
      </c>
      <c r="CY15">
        <f>AD15</f>
        <v>0</v>
      </c>
      <c r="CZ15">
        <f>AH15</f>
        <v>0</v>
      </c>
      <c r="DA15">
        <f>AL15</f>
        <v>1</v>
      </c>
      <c r="DB15">
        <v>0</v>
      </c>
    </row>
    <row r="16" spans="1:106" ht="12.75">
      <c r="A16">
        <f>ROW(Source!A35)</f>
        <v>35</v>
      </c>
      <c r="B16">
        <v>31892591</v>
      </c>
      <c r="C16">
        <v>31892912</v>
      </c>
      <c r="D16">
        <v>27439850</v>
      </c>
      <c r="E16">
        <v>1</v>
      </c>
      <c r="F16">
        <v>1</v>
      </c>
      <c r="G16">
        <v>1</v>
      </c>
      <c r="H16">
        <v>2</v>
      </c>
      <c r="I16" t="s">
        <v>383</v>
      </c>
      <c r="J16" t="s">
        <v>384</v>
      </c>
      <c r="K16" t="s">
        <v>385</v>
      </c>
      <c r="L16">
        <v>1368</v>
      </c>
      <c r="N16">
        <v>1011</v>
      </c>
      <c r="O16" t="s">
        <v>382</v>
      </c>
      <c r="P16" t="s">
        <v>382</v>
      </c>
      <c r="Q16">
        <v>1</v>
      </c>
      <c r="W16">
        <v>0</v>
      </c>
      <c r="X16">
        <v>-1196228023</v>
      </c>
      <c r="Y16">
        <v>40.08</v>
      </c>
      <c r="AA16">
        <v>0</v>
      </c>
      <c r="AB16">
        <v>485.97</v>
      </c>
      <c r="AC16">
        <v>11.69</v>
      </c>
      <c r="AD16">
        <v>0</v>
      </c>
      <c r="AE16">
        <v>0</v>
      </c>
      <c r="AF16">
        <v>74.88</v>
      </c>
      <c r="AG16">
        <v>11.69</v>
      </c>
      <c r="AH16">
        <v>0</v>
      </c>
      <c r="AI16">
        <v>1</v>
      </c>
      <c r="AJ16">
        <v>6.49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10.02</v>
      </c>
      <c r="AU16" t="s">
        <v>44</v>
      </c>
      <c r="AV16">
        <v>0</v>
      </c>
      <c r="AW16">
        <v>2</v>
      </c>
      <c r="AX16">
        <v>31892916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1.84368</v>
      </c>
      <c r="CY16">
        <f>AB16</f>
        <v>485.97</v>
      </c>
      <c r="CZ16">
        <f>AF16</f>
        <v>74.88</v>
      </c>
      <c r="DA16">
        <f>AJ16</f>
        <v>6.49</v>
      </c>
      <c r="DB16">
        <v>0</v>
      </c>
    </row>
    <row r="17" spans="1:106" ht="12.75">
      <c r="A17">
        <f>ROW(Source!A36)</f>
        <v>36</v>
      </c>
      <c r="B17">
        <v>31892590</v>
      </c>
      <c r="C17">
        <v>31892917</v>
      </c>
      <c r="D17">
        <v>27494941</v>
      </c>
      <c r="E17">
        <v>1</v>
      </c>
      <c r="F17">
        <v>1</v>
      </c>
      <c r="G17">
        <v>1</v>
      </c>
      <c r="H17">
        <v>1</v>
      </c>
      <c r="I17" t="s">
        <v>386</v>
      </c>
      <c r="K17" t="s">
        <v>387</v>
      </c>
      <c r="L17">
        <v>1369</v>
      </c>
      <c r="N17">
        <v>1013</v>
      </c>
      <c r="O17" t="s">
        <v>376</v>
      </c>
      <c r="P17" t="s">
        <v>376</v>
      </c>
      <c r="Q17">
        <v>1</v>
      </c>
      <c r="W17">
        <v>0</v>
      </c>
      <c r="X17">
        <v>125517987</v>
      </c>
      <c r="Y17">
        <v>76.08</v>
      </c>
      <c r="AA17">
        <v>0</v>
      </c>
      <c r="AB17">
        <v>0</v>
      </c>
      <c r="AC17">
        <v>0</v>
      </c>
      <c r="AD17">
        <v>8.53</v>
      </c>
      <c r="AE17">
        <v>0</v>
      </c>
      <c r="AF17">
        <v>0</v>
      </c>
      <c r="AG17">
        <v>0</v>
      </c>
      <c r="AH17">
        <v>8.53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76.08</v>
      </c>
      <c r="AV17">
        <v>1</v>
      </c>
      <c r="AW17">
        <v>2</v>
      </c>
      <c r="AX17">
        <v>31892927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Y17*Source!I36</f>
        <v>13.313999999999998</v>
      </c>
      <c r="CY17">
        <f>AD17</f>
        <v>8.53</v>
      </c>
      <c r="CZ17">
        <f>AH17</f>
        <v>8.53</v>
      </c>
      <c r="DA17">
        <f>AL17</f>
        <v>1</v>
      </c>
      <c r="DB17">
        <v>0</v>
      </c>
    </row>
    <row r="18" spans="1:106" ht="12.75">
      <c r="A18">
        <f>ROW(Source!A36)</f>
        <v>36</v>
      </c>
      <c r="B18">
        <v>31892590</v>
      </c>
      <c r="C18">
        <v>31892917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26</v>
      </c>
      <c r="K18" t="s">
        <v>377</v>
      </c>
      <c r="L18">
        <v>608254</v>
      </c>
      <c r="N18">
        <v>1013</v>
      </c>
      <c r="O18" t="s">
        <v>378</v>
      </c>
      <c r="P18" t="s">
        <v>378</v>
      </c>
      <c r="Q18">
        <v>1</v>
      </c>
      <c r="W18">
        <v>0</v>
      </c>
      <c r="X18">
        <v>-185737400</v>
      </c>
      <c r="Y18">
        <v>0.68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0.68</v>
      </c>
      <c r="AV18">
        <v>2</v>
      </c>
      <c r="AW18">
        <v>2</v>
      </c>
      <c r="AX18">
        <v>31892928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Y18*Source!I36</f>
        <v>0.119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ht="12.75">
      <c r="A19">
        <f>ROW(Source!A36)</f>
        <v>36</v>
      </c>
      <c r="B19">
        <v>31892590</v>
      </c>
      <c r="C19">
        <v>31892917</v>
      </c>
      <c r="D19">
        <v>27439499</v>
      </c>
      <c r="E19">
        <v>1</v>
      </c>
      <c r="F19">
        <v>1</v>
      </c>
      <c r="G19">
        <v>1</v>
      </c>
      <c r="H19">
        <v>2</v>
      </c>
      <c r="I19" t="s">
        <v>388</v>
      </c>
      <c r="J19" t="s">
        <v>389</v>
      </c>
      <c r="K19" t="s">
        <v>390</v>
      </c>
      <c r="L19">
        <v>1368</v>
      </c>
      <c r="N19">
        <v>1011</v>
      </c>
      <c r="O19" t="s">
        <v>382</v>
      </c>
      <c r="P19" t="s">
        <v>382</v>
      </c>
      <c r="Q19">
        <v>1</v>
      </c>
      <c r="W19">
        <v>0</v>
      </c>
      <c r="X19">
        <v>1890856440</v>
      </c>
      <c r="Y19">
        <v>0.68</v>
      </c>
      <c r="AA19">
        <v>0</v>
      </c>
      <c r="AB19">
        <v>112.67</v>
      </c>
      <c r="AC19">
        <v>13.61</v>
      </c>
      <c r="AD19">
        <v>0</v>
      </c>
      <c r="AE19">
        <v>0</v>
      </c>
      <c r="AF19">
        <v>112.67</v>
      </c>
      <c r="AG19">
        <v>13.61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0.68</v>
      </c>
      <c r="AV19">
        <v>0</v>
      </c>
      <c r="AW19">
        <v>2</v>
      </c>
      <c r="AX19">
        <v>31892929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0.119</v>
      </c>
      <c r="CY19">
        <f>AB19</f>
        <v>112.67</v>
      </c>
      <c r="CZ19">
        <f>AF19</f>
        <v>112.67</v>
      </c>
      <c r="DA19">
        <f>AJ19</f>
        <v>1</v>
      </c>
      <c r="DB19">
        <v>0</v>
      </c>
    </row>
    <row r="20" spans="1:106" ht="12.75">
      <c r="A20">
        <f>ROW(Source!A36)</f>
        <v>36</v>
      </c>
      <c r="B20">
        <v>31892590</v>
      </c>
      <c r="C20">
        <v>31892917</v>
      </c>
      <c r="D20">
        <v>27441327</v>
      </c>
      <c r="E20">
        <v>1</v>
      </c>
      <c r="F20">
        <v>1</v>
      </c>
      <c r="G20">
        <v>1</v>
      </c>
      <c r="H20">
        <v>2</v>
      </c>
      <c r="I20" t="s">
        <v>391</v>
      </c>
      <c r="J20" t="s">
        <v>392</v>
      </c>
      <c r="K20" t="s">
        <v>393</v>
      </c>
      <c r="L20">
        <v>1368</v>
      </c>
      <c r="N20">
        <v>1011</v>
      </c>
      <c r="O20" t="s">
        <v>382</v>
      </c>
      <c r="P20" t="s">
        <v>382</v>
      </c>
      <c r="Q20">
        <v>1</v>
      </c>
      <c r="W20">
        <v>0</v>
      </c>
      <c r="X20">
        <v>-1583389094</v>
      </c>
      <c r="Y20">
        <v>0.04</v>
      </c>
      <c r="AA20">
        <v>0</v>
      </c>
      <c r="AB20">
        <v>93.37</v>
      </c>
      <c r="AC20">
        <v>11.69</v>
      </c>
      <c r="AD20">
        <v>0</v>
      </c>
      <c r="AE20">
        <v>0</v>
      </c>
      <c r="AF20">
        <v>93.37</v>
      </c>
      <c r="AG20">
        <v>11.69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0.04</v>
      </c>
      <c r="AV20">
        <v>0</v>
      </c>
      <c r="AW20">
        <v>2</v>
      </c>
      <c r="AX20">
        <v>31892930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0.006999999999999999</v>
      </c>
      <c r="CY20">
        <f>AB20</f>
        <v>93.37</v>
      </c>
      <c r="CZ20">
        <f>AF20</f>
        <v>93.37</v>
      </c>
      <c r="DA20">
        <f>AJ20</f>
        <v>1</v>
      </c>
      <c r="DB20">
        <v>0</v>
      </c>
    </row>
    <row r="21" spans="1:106" ht="12.75">
      <c r="A21">
        <f>ROW(Source!A36)</f>
        <v>36</v>
      </c>
      <c r="B21">
        <v>31892590</v>
      </c>
      <c r="C21">
        <v>31892917</v>
      </c>
      <c r="D21">
        <v>27378576</v>
      </c>
      <c r="E21">
        <v>1</v>
      </c>
      <c r="F21">
        <v>1</v>
      </c>
      <c r="G21">
        <v>1</v>
      </c>
      <c r="H21">
        <v>3</v>
      </c>
      <c r="I21" t="s">
        <v>394</v>
      </c>
      <c r="J21" t="s">
        <v>395</v>
      </c>
      <c r="K21" t="s">
        <v>396</v>
      </c>
      <c r="L21">
        <v>1348</v>
      </c>
      <c r="N21">
        <v>1009</v>
      </c>
      <c r="O21" t="s">
        <v>83</v>
      </c>
      <c r="P21" t="s">
        <v>83</v>
      </c>
      <c r="Q21">
        <v>1000</v>
      </c>
      <c r="W21">
        <v>0</v>
      </c>
      <c r="X21">
        <v>-738587816</v>
      </c>
      <c r="Y21">
        <v>0.001</v>
      </c>
      <c r="AA21">
        <v>12050</v>
      </c>
      <c r="AB21">
        <v>0</v>
      </c>
      <c r="AC21">
        <v>0</v>
      </c>
      <c r="AD21">
        <v>0</v>
      </c>
      <c r="AE21">
        <v>12050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0.001</v>
      </c>
      <c r="AV21">
        <v>0</v>
      </c>
      <c r="AW21">
        <v>2</v>
      </c>
      <c r="AX21">
        <v>31892931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0.000175</v>
      </c>
      <c r="CY21">
        <f>AA21</f>
        <v>12050</v>
      </c>
      <c r="CZ21">
        <f>AE21</f>
        <v>12050</v>
      </c>
      <c r="DA21">
        <f>AI21</f>
        <v>1</v>
      </c>
      <c r="DB21">
        <v>0</v>
      </c>
    </row>
    <row r="22" spans="1:106" ht="12.75">
      <c r="A22">
        <f>ROW(Source!A36)</f>
        <v>36</v>
      </c>
      <c r="B22">
        <v>31892590</v>
      </c>
      <c r="C22">
        <v>31892917</v>
      </c>
      <c r="D22">
        <v>27379604</v>
      </c>
      <c r="E22">
        <v>1</v>
      </c>
      <c r="F22">
        <v>1</v>
      </c>
      <c r="G22">
        <v>1</v>
      </c>
      <c r="H22">
        <v>3</v>
      </c>
      <c r="I22" t="s">
        <v>397</v>
      </c>
      <c r="J22" t="s">
        <v>398</v>
      </c>
      <c r="K22" t="s">
        <v>399</v>
      </c>
      <c r="L22">
        <v>1339</v>
      </c>
      <c r="N22">
        <v>1007</v>
      </c>
      <c r="O22" t="s">
        <v>68</v>
      </c>
      <c r="P22" t="s">
        <v>68</v>
      </c>
      <c r="Q22">
        <v>1</v>
      </c>
      <c r="W22">
        <v>0</v>
      </c>
      <c r="X22">
        <v>1361164556</v>
      </c>
      <c r="Y22">
        <v>0.17</v>
      </c>
      <c r="AA22">
        <v>820</v>
      </c>
      <c r="AB22">
        <v>0</v>
      </c>
      <c r="AC22">
        <v>0</v>
      </c>
      <c r="AD22">
        <v>0</v>
      </c>
      <c r="AE22">
        <v>820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0.17</v>
      </c>
      <c r="AV22">
        <v>0</v>
      </c>
      <c r="AW22">
        <v>2</v>
      </c>
      <c r="AX22">
        <v>31892932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0.02975</v>
      </c>
      <c r="CY22">
        <f>AA22</f>
        <v>820</v>
      </c>
      <c r="CZ22">
        <f>AE22</f>
        <v>820</v>
      </c>
      <c r="DA22">
        <f>AI22</f>
        <v>1</v>
      </c>
      <c r="DB22">
        <v>0</v>
      </c>
    </row>
    <row r="23" spans="1:106" ht="12.75">
      <c r="A23">
        <f>ROW(Source!A36)</f>
        <v>36</v>
      </c>
      <c r="B23">
        <v>31892590</v>
      </c>
      <c r="C23">
        <v>31892917</v>
      </c>
      <c r="D23">
        <v>27407537</v>
      </c>
      <c r="E23">
        <v>1</v>
      </c>
      <c r="F23">
        <v>1</v>
      </c>
      <c r="G23">
        <v>1</v>
      </c>
      <c r="H23">
        <v>3</v>
      </c>
      <c r="I23" t="s">
        <v>151</v>
      </c>
      <c r="J23" t="s">
        <v>153</v>
      </c>
      <c r="K23" t="s">
        <v>152</v>
      </c>
      <c r="L23">
        <v>1339</v>
      </c>
      <c r="N23">
        <v>1007</v>
      </c>
      <c r="O23" t="s">
        <v>68</v>
      </c>
      <c r="P23" t="s">
        <v>68</v>
      </c>
      <c r="Q23">
        <v>1</v>
      </c>
      <c r="W23">
        <v>0</v>
      </c>
      <c r="X23">
        <v>722768753</v>
      </c>
      <c r="Y23">
        <v>5.9</v>
      </c>
      <c r="AA23">
        <v>610.11</v>
      </c>
      <c r="AB23">
        <v>0</v>
      </c>
      <c r="AC23">
        <v>0</v>
      </c>
      <c r="AD23">
        <v>0</v>
      </c>
      <c r="AE23">
        <v>610.11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5.9</v>
      </c>
      <c r="AV23">
        <v>0</v>
      </c>
      <c r="AW23">
        <v>2</v>
      </c>
      <c r="AX23">
        <v>31892933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1.0325</v>
      </c>
      <c r="CY23">
        <f>AA23</f>
        <v>610.11</v>
      </c>
      <c r="CZ23">
        <f>AE23</f>
        <v>610.11</v>
      </c>
      <c r="DA23">
        <f>AI23</f>
        <v>1</v>
      </c>
      <c r="DB23">
        <v>0</v>
      </c>
    </row>
    <row r="24" spans="1:106" ht="12.75">
      <c r="A24">
        <f>ROW(Source!A36)</f>
        <v>36</v>
      </c>
      <c r="B24">
        <v>31892590</v>
      </c>
      <c r="C24">
        <v>31892917</v>
      </c>
      <c r="D24">
        <v>27407704</v>
      </c>
      <c r="E24">
        <v>1</v>
      </c>
      <c r="F24">
        <v>1</v>
      </c>
      <c r="G24">
        <v>1</v>
      </c>
      <c r="H24">
        <v>3</v>
      </c>
      <c r="I24" t="s">
        <v>155</v>
      </c>
      <c r="J24" t="s">
        <v>157</v>
      </c>
      <c r="K24" t="s">
        <v>156</v>
      </c>
      <c r="L24">
        <v>1339</v>
      </c>
      <c r="N24">
        <v>1007</v>
      </c>
      <c r="O24" t="s">
        <v>68</v>
      </c>
      <c r="P24" t="s">
        <v>68</v>
      </c>
      <c r="Q24">
        <v>1</v>
      </c>
      <c r="W24">
        <v>0</v>
      </c>
      <c r="X24">
        <v>1591250178</v>
      </c>
      <c r="Y24">
        <v>0.06</v>
      </c>
      <c r="AA24">
        <v>456.93</v>
      </c>
      <c r="AB24">
        <v>0</v>
      </c>
      <c r="AC24">
        <v>0</v>
      </c>
      <c r="AD24">
        <v>0</v>
      </c>
      <c r="AE24">
        <v>456.93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0.06</v>
      </c>
      <c r="AV24">
        <v>0</v>
      </c>
      <c r="AW24">
        <v>2</v>
      </c>
      <c r="AX24">
        <v>31892934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0.010499999999999999</v>
      </c>
      <c r="CY24">
        <f>AA24</f>
        <v>456.93</v>
      </c>
      <c r="CZ24">
        <f>AE24</f>
        <v>456.93</v>
      </c>
      <c r="DA24">
        <f>AI24</f>
        <v>1</v>
      </c>
      <c r="DB24">
        <v>0</v>
      </c>
    </row>
    <row r="25" spans="1:106" ht="12.75">
      <c r="A25">
        <f>ROW(Source!A36)</f>
        <v>36</v>
      </c>
      <c r="B25">
        <v>31892590</v>
      </c>
      <c r="C25">
        <v>31892917</v>
      </c>
      <c r="D25">
        <v>27408533</v>
      </c>
      <c r="E25">
        <v>1</v>
      </c>
      <c r="F25">
        <v>1</v>
      </c>
      <c r="G25">
        <v>1</v>
      </c>
      <c r="H25">
        <v>3</v>
      </c>
      <c r="I25" t="s">
        <v>53</v>
      </c>
      <c r="J25" t="s">
        <v>56</v>
      </c>
      <c r="K25" t="s">
        <v>54</v>
      </c>
      <c r="L25">
        <v>1354</v>
      </c>
      <c r="N25">
        <v>1010</v>
      </c>
      <c r="O25" t="s">
        <v>55</v>
      </c>
      <c r="P25" t="s">
        <v>55</v>
      </c>
      <c r="Q25">
        <v>1</v>
      </c>
      <c r="W25">
        <v>0</v>
      </c>
      <c r="X25">
        <v>1244949380</v>
      </c>
      <c r="Y25">
        <v>102.857143</v>
      </c>
      <c r="AA25">
        <v>63.5</v>
      </c>
      <c r="AB25">
        <v>0</v>
      </c>
      <c r="AC25">
        <v>0</v>
      </c>
      <c r="AD25">
        <v>0</v>
      </c>
      <c r="AE25">
        <v>63.5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T25">
        <v>102.857143</v>
      </c>
      <c r="AV25">
        <v>0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18.000000025</v>
      </c>
      <c r="CY25">
        <f>AA25</f>
        <v>63.5</v>
      </c>
      <c r="CZ25">
        <f>AE25</f>
        <v>63.5</v>
      </c>
      <c r="DA25">
        <f>AI25</f>
        <v>1</v>
      </c>
      <c r="DB25">
        <v>0</v>
      </c>
    </row>
    <row r="26" spans="1:106" ht="12.75">
      <c r="A26">
        <f>ROW(Source!A37)</f>
        <v>37</v>
      </c>
      <c r="B26">
        <v>31892591</v>
      </c>
      <c r="C26">
        <v>31892917</v>
      </c>
      <c r="D26">
        <v>27494941</v>
      </c>
      <c r="E26">
        <v>1</v>
      </c>
      <c r="F26">
        <v>1</v>
      </c>
      <c r="G26">
        <v>1</v>
      </c>
      <c r="H26">
        <v>1</v>
      </c>
      <c r="I26" t="s">
        <v>386</v>
      </c>
      <c r="K26" t="s">
        <v>387</v>
      </c>
      <c r="L26">
        <v>1369</v>
      </c>
      <c r="N26">
        <v>1013</v>
      </c>
      <c r="O26" t="s">
        <v>376</v>
      </c>
      <c r="P26" t="s">
        <v>376</v>
      </c>
      <c r="Q26">
        <v>1</v>
      </c>
      <c r="W26">
        <v>0</v>
      </c>
      <c r="X26">
        <v>125517987</v>
      </c>
      <c r="Y26">
        <v>76.08</v>
      </c>
      <c r="AA26">
        <v>0</v>
      </c>
      <c r="AB26">
        <v>0</v>
      </c>
      <c r="AC26">
        <v>0</v>
      </c>
      <c r="AD26">
        <v>55.36</v>
      </c>
      <c r="AE26">
        <v>0</v>
      </c>
      <c r="AF26">
        <v>0</v>
      </c>
      <c r="AG26">
        <v>0</v>
      </c>
      <c r="AH26">
        <v>8.53</v>
      </c>
      <c r="AI26">
        <v>1</v>
      </c>
      <c r="AJ26">
        <v>1</v>
      </c>
      <c r="AK26">
        <v>1</v>
      </c>
      <c r="AL26">
        <v>6.49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76.08</v>
      </c>
      <c r="AV26">
        <v>1</v>
      </c>
      <c r="AW26">
        <v>2</v>
      </c>
      <c r="AX26">
        <v>31892927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13.313999999999998</v>
      </c>
      <c r="CY26">
        <f>AD26</f>
        <v>55.36</v>
      </c>
      <c r="CZ26">
        <f>AH26</f>
        <v>8.53</v>
      </c>
      <c r="DA26">
        <f>AL26</f>
        <v>6.49</v>
      </c>
      <c r="DB26">
        <v>0</v>
      </c>
    </row>
    <row r="27" spans="1:106" ht="12.75">
      <c r="A27">
        <f>ROW(Source!A37)</f>
        <v>37</v>
      </c>
      <c r="B27">
        <v>31892591</v>
      </c>
      <c r="C27">
        <v>31892917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26</v>
      </c>
      <c r="K27" t="s">
        <v>377</v>
      </c>
      <c r="L27">
        <v>608254</v>
      </c>
      <c r="N27">
        <v>1013</v>
      </c>
      <c r="O27" t="s">
        <v>378</v>
      </c>
      <c r="P27" t="s">
        <v>378</v>
      </c>
      <c r="Q27">
        <v>1</v>
      </c>
      <c r="W27">
        <v>0</v>
      </c>
      <c r="X27">
        <v>-185737400</v>
      </c>
      <c r="Y27">
        <v>0.68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6.49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0.68</v>
      </c>
      <c r="AV27">
        <v>2</v>
      </c>
      <c r="AW27">
        <v>2</v>
      </c>
      <c r="AX27">
        <v>31892928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0.119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ht="12.75">
      <c r="A28">
        <f>ROW(Source!A37)</f>
        <v>37</v>
      </c>
      <c r="B28">
        <v>31892591</v>
      </c>
      <c r="C28">
        <v>31892917</v>
      </c>
      <c r="D28">
        <v>27439499</v>
      </c>
      <c r="E28">
        <v>1</v>
      </c>
      <c r="F28">
        <v>1</v>
      </c>
      <c r="G28">
        <v>1</v>
      </c>
      <c r="H28">
        <v>2</v>
      </c>
      <c r="I28" t="s">
        <v>388</v>
      </c>
      <c r="J28" t="s">
        <v>389</v>
      </c>
      <c r="K28" t="s">
        <v>390</v>
      </c>
      <c r="L28">
        <v>1368</v>
      </c>
      <c r="N28">
        <v>1011</v>
      </c>
      <c r="O28" t="s">
        <v>382</v>
      </c>
      <c r="P28" t="s">
        <v>382</v>
      </c>
      <c r="Q28">
        <v>1</v>
      </c>
      <c r="W28">
        <v>0</v>
      </c>
      <c r="X28">
        <v>1890856440</v>
      </c>
      <c r="Y28">
        <v>0.68</v>
      </c>
      <c r="AA28">
        <v>0</v>
      </c>
      <c r="AB28">
        <v>731.23</v>
      </c>
      <c r="AC28">
        <v>13.61</v>
      </c>
      <c r="AD28">
        <v>0</v>
      </c>
      <c r="AE28">
        <v>0</v>
      </c>
      <c r="AF28">
        <v>112.67</v>
      </c>
      <c r="AG28">
        <v>13.61</v>
      </c>
      <c r="AH28">
        <v>0</v>
      </c>
      <c r="AI28">
        <v>1</v>
      </c>
      <c r="AJ28">
        <v>6.49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0.68</v>
      </c>
      <c r="AV28">
        <v>0</v>
      </c>
      <c r="AW28">
        <v>2</v>
      </c>
      <c r="AX28">
        <v>31892929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0.119</v>
      </c>
      <c r="CY28">
        <f>AB28</f>
        <v>731.23</v>
      </c>
      <c r="CZ28">
        <f>AF28</f>
        <v>112.67</v>
      </c>
      <c r="DA28">
        <f>AJ28</f>
        <v>6.49</v>
      </c>
      <c r="DB28">
        <v>0</v>
      </c>
    </row>
    <row r="29" spans="1:106" ht="12.75">
      <c r="A29">
        <f>ROW(Source!A37)</f>
        <v>37</v>
      </c>
      <c r="B29">
        <v>31892591</v>
      </c>
      <c r="C29">
        <v>31892917</v>
      </c>
      <c r="D29">
        <v>27441327</v>
      </c>
      <c r="E29">
        <v>1</v>
      </c>
      <c r="F29">
        <v>1</v>
      </c>
      <c r="G29">
        <v>1</v>
      </c>
      <c r="H29">
        <v>2</v>
      </c>
      <c r="I29" t="s">
        <v>391</v>
      </c>
      <c r="J29" t="s">
        <v>392</v>
      </c>
      <c r="K29" t="s">
        <v>393</v>
      </c>
      <c r="L29">
        <v>1368</v>
      </c>
      <c r="N29">
        <v>1011</v>
      </c>
      <c r="O29" t="s">
        <v>382</v>
      </c>
      <c r="P29" t="s">
        <v>382</v>
      </c>
      <c r="Q29">
        <v>1</v>
      </c>
      <c r="W29">
        <v>0</v>
      </c>
      <c r="X29">
        <v>-1583389094</v>
      </c>
      <c r="Y29">
        <v>0.04</v>
      </c>
      <c r="AA29">
        <v>0</v>
      </c>
      <c r="AB29">
        <v>605.97</v>
      </c>
      <c r="AC29">
        <v>11.69</v>
      </c>
      <c r="AD29">
        <v>0</v>
      </c>
      <c r="AE29">
        <v>0</v>
      </c>
      <c r="AF29">
        <v>93.37</v>
      </c>
      <c r="AG29">
        <v>11.69</v>
      </c>
      <c r="AH29">
        <v>0</v>
      </c>
      <c r="AI29">
        <v>1</v>
      </c>
      <c r="AJ29">
        <v>6.49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0.04</v>
      </c>
      <c r="AV29">
        <v>0</v>
      </c>
      <c r="AW29">
        <v>2</v>
      </c>
      <c r="AX29">
        <v>31892930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0.006999999999999999</v>
      </c>
      <c r="CY29">
        <f>AB29</f>
        <v>605.97</v>
      </c>
      <c r="CZ29">
        <f>AF29</f>
        <v>93.37</v>
      </c>
      <c r="DA29">
        <f>AJ29</f>
        <v>6.49</v>
      </c>
      <c r="DB29">
        <v>0</v>
      </c>
    </row>
    <row r="30" spans="1:106" ht="12.75">
      <c r="A30">
        <f>ROW(Source!A37)</f>
        <v>37</v>
      </c>
      <c r="B30">
        <v>31892591</v>
      </c>
      <c r="C30">
        <v>31892917</v>
      </c>
      <c r="D30">
        <v>27378576</v>
      </c>
      <c r="E30">
        <v>1</v>
      </c>
      <c r="F30">
        <v>1</v>
      </c>
      <c r="G30">
        <v>1</v>
      </c>
      <c r="H30">
        <v>3</v>
      </c>
      <c r="I30" t="s">
        <v>394</v>
      </c>
      <c r="J30" t="s">
        <v>395</v>
      </c>
      <c r="K30" t="s">
        <v>396</v>
      </c>
      <c r="L30">
        <v>1348</v>
      </c>
      <c r="N30">
        <v>1009</v>
      </c>
      <c r="O30" t="s">
        <v>83</v>
      </c>
      <c r="P30" t="s">
        <v>83</v>
      </c>
      <c r="Q30">
        <v>1000</v>
      </c>
      <c r="W30">
        <v>0</v>
      </c>
      <c r="X30">
        <v>-738587816</v>
      </c>
      <c r="Y30">
        <v>0.001</v>
      </c>
      <c r="AA30">
        <v>78204.5</v>
      </c>
      <c r="AB30">
        <v>0</v>
      </c>
      <c r="AC30">
        <v>0</v>
      </c>
      <c r="AD30">
        <v>0</v>
      </c>
      <c r="AE30">
        <v>12050</v>
      </c>
      <c r="AF30">
        <v>0</v>
      </c>
      <c r="AG30">
        <v>0</v>
      </c>
      <c r="AH30">
        <v>0</v>
      </c>
      <c r="AI30">
        <v>6.49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0.001</v>
      </c>
      <c r="AV30">
        <v>0</v>
      </c>
      <c r="AW30">
        <v>2</v>
      </c>
      <c r="AX30">
        <v>31892931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0.000175</v>
      </c>
      <c r="CY30">
        <f>AA30</f>
        <v>78204.5</v>
      </c>
      <c r="CZ30">
        <f>AE30</f>
        <v>12050</v>
      </c>
      <c r="DA30">
        <f>AI30</f>
        <v>6.49</v>
      </c>
      <c r="DB30">
        <v>0</v>
      </c>
    </row>
    <row r="31" spans="1:106" ht="12.75">
      <c r="A31">
        <f>ROW(Source!A37)</f>
        <v>37</v>
      </c>
      <c r="B31">
        <v>31892591</v>
      </c>
      <c r="C31">
        <v>31892917</v>
      </c>
      <c r="D31">
        <v>27379604</v>
      </c>
      <c r="E31">
        <v>1</v>
      </c>
      <c r="F31">
        <v>1</v>
      </c>
      <c r="G31">
        <v>1</v>
      </c>
      <c r="H31">
        <v>3</v>
      </c>
      <c r="I31" t="s">
        <v>397</v>
      </c>
      <c r="J31" t="s">
        <v>398</v>
      </c>
      <c r="K31" t="s">
        <v>399</v>
      </c>
      <c r="L31">
        <v>1339</v>
      </c>
      <c r="N31">
        <v>1007</v>
      </c>
      <c r="O31" t="s">
        <v>68</v>
      </c>
      <c r="P31" t="s">
        <v>68</v>
      </c>
      <c r="Q31">
        <v>1</v>
      </c>
      <c r="W31">
        <v>0</v>
      </c>
      <c r="X31">
        <v>1361164556</v>
      </c>
      <c r="Y31">
        <v>0.17</v>
      </c>
      <c r="AA31">
        <v>5321.8</v>
      </c>
      <c r="AB31">
        <v>0</v>
      </c>
      <c r="AC31">
        <v>0</v>
      </c>
      <c r="AD31">
        <v>0</v>
      </c>
      <c r="AE31">
        <v>820</v>
      </c>
      <c r="AF31">
        <v>0</v>
      </c>
      <c r="AG31">
        <v>0</v>
      </c>
      <c r="AH31">
        <v>0</v>
      </c>
      <c r="AI31">
        <v>6.49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0.17</v>
      </c>
      <c r="AV31">
        <v>0</v>
      </c>
      <c r="AW31">
        <v>2</v>
      </c>
      <c r="AX31">
        <v>31892932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0.02975</v>
      </c>
      <c r="CY31">
        <f>AA31</f>
        <v>5321.8</v>
      </c>
      <c r="CZ31">
        <f>AE31</f>
        <v>820</v>
      </c>
      <c r="DA31">
        <f>AI31</f>
        <v>6.49</v>
      </c>
      <c r="DB31">
        <v>0</v>
      </c>
    </row>
    <row r="32" spans="1:106" ht="12.75">
      <c r="A32">
        <f>ROW(Source!A37)</f>
        <v>37</v>
      </c>
      <c r="B32">
        <v>31892591</v>
      </c>
      <c r="C32">
        <v>31892917</v>
      </c>
      <c r="D32">
        <v>27407537</v>
      </c>
      <c r="E32">
        <v>1</v>
      </c>
      <c r="F32">
        <v>1</v>
      </c>
      <c r="G32">
        <v>1</v>
      </c>
      <c r="H32">
        <v>3</v>
      </c>
      <c r="I32" t="s">
        <v>151</v>
      </c>
      <c r="J32" t="s">
        <v>153</v>
      </c>
      <c r="K32" t="s">
        <v>152</v>
      </c>
      <c r="L32">
        <v>1339</v>
      </c>
      <c r="N32">
        <v>1007</v>
      </c>
      <c r="O32" t="s">
        <v>68</v>
      </c>
      <c r="P32" t="s">
        <v>68</v>
      </c>
      <c r="Q32">
        <v>1</v>
      </c>
      <c r="W32">
        <v>0</v>
      </c>
      <c r="X32">
        <v>722768753</v>
      </c>
      <c r="Y32">
        <v>5.9</v>
      </c>
      <c r="AA32">
        <v>3959.61</v>
      </c>
      <c r="AB32">
        <v>0</v>
      </c>
      <c r="AC32">
        <v>0</v>
      </c>
      <c r="AD32">
        <v>0</v>
      </c>
      <c r="AE32">
        <v>610.11</v>
      </c>
      <c r="AF32">
        <v>0</v>
      </c>
      <c r="AG32">
        <v>0</v>
      </c>
      <c r="AH32">
        <v>0</v>
      </c>
      <c r="AI32">
        <v>6.49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5.9</v>
      </c>
      <c r="AV32">
        <v>0</v>
      </c>
      <c r="AW32">
        <v>2</v>
      </c>
      <c r="AX32">
        <v>31892933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1.0325</v>
      </c>
      <c r="CY32">
        <f>AA32</f>
        <v>3959.61</v>
      </c>
      <c r="CZ32">
        <f>AE32</f>
        <v>610.11</v>
      </c>
      <c r="DA32">
        <f>AI32</f>
        <v>6.49</v>
      </c>
      <c r="DB32">
        <v>0</v>
      </c>
    </row>
    <row r="33" spans="1:106" ht="12.75">
      <c r="A33">
        <f>ROW(Source!A37)</f>
        <v>37</v>
      </c>
      <c r="B33">
        <v>31892591</v>
      </c>
      <c r="C33">
        <v>31892917</v>
      </c>
      <c r="D33">
        <v>27407704</v>
      </c>
      <c r="E33">
        <v>1</v>
      </c>
      <c r="F33">
        <v>1</v>
      </c>
      <c r="G33">
        <v>1</v>
      </c>
      <c r="H33">
        <v>3</v>
      </c>
      <c r="I33" t="s">
        <v>155</v>
      </c>
      <c r="J33" t="s">
        <v>157</v>
      </c>
      <c r="K33" t="s">
        <v>156</v>
      </c>
      <c r="L33">
        <v>1339</v>
      </c>
      <c r="N33">
        <v>1007</v>
      </c>
      <c r="O33" t="s">
        <v>68</v>
      </c>
      <c r="P33" t="s">
        <v>68</v>
      </c>
      <c r="Q33">
        <v>1</v>
      </c>
      <c r="W33">
        <v>0</v>
      </c>
      <c r="X33">
        <v>1591250178</v>
      </c>
      <c r="Y33">
        <v>0.06</v>
      </c>
      <c r="AA33">
        <v>2965.48</v>
      </c>
      <c r="AB33">
        <v>0</v>
      </c>
      <c r="AC33">
        <v>0</v>
      </c>
      <c r="AD33">
        <v>0</v>
      </c>
      <c r="AE33">
        <v>456.93</v>
      </c>
      <c r="AF33">
        <v>0</v>
      </c>
      <c r="AG33">
        <v>0</v>
      </c>
      <c r="AH33">
        <v>0</v>
      </c>
      <c r="AI33">
        <v>6.49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0.06</v>
      </c>
      <c r="AV33">
        <v>0</v>
      </c>
      <c r="AW33">
        <v>2</v>
      </c>
      <c r="AX33">
        <v>31892934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0.010499999999999999</v>
      </c>
      <c r="CY33">
        <f>AA33</f>
        <v>2965.48</v>
      </c>
      <c r="CZ33">
        <f>AE33</f>
        <v>456.93</v>
      </c>
      <c r="DA33">
        <f>AI33</f>
        <v>6.49</v>
      </c>
      <c r="DB33">
        <v>0</v>
      </c>
    </row>
    <row r="34" spans="1:106" ht="12.75">
      <c r="A34">
        <f>ROW(Source!A37)</f>
        <v>37</v>
      </c>
      <c r="B34">
        <v>31892591</v>
      </c>
      <c r="C34">
        <v>31892917</v>
      </c>
      <c r="D34">
        <v>27408533</v>
      </c>
      <c r="E34">
        <v>1</v>
      </c>
      <c r="F34">
        <v>1</v>
      </c>
      <c r="G34">
        <v>1</v>
      </c>
      <c r="H34">
        <v>3</v>
      </c>
      <c r="I34" t="s">
        <v>53</v>
      </c>
      <c r="J34" t="s">
        <v>56</v>
      </c>
      <c r="K34" t="s">
        <v>54</v>
      </c>
      <c r="L34">
        <v>1354</v>
      </c>
      <c r="N34">
        <v>1010</v>
      </c>
      <c r="O34" t="s">
        <v>55</v>
      </c>
      <c r="P34" t="s">
        <v>55</v>
      </c>
      <c r="Q34">
        <v>1</v>
      </c>
      <c r="W34">
        <v>0</v>
      </c>
      <c r="X34">
        <v>1244949380</v>
      </c>
      <c r="Y34">
        <v>102.857143</v>
      </c>
      <c r="AA34">
        <v>412.12</v>
      </c>
      <c r="AB34">
        <v>0</v>
      </c>
      <c r="AC34">
        <v>0</v>
      </c>
      <c r="AD34">
        <v>0</v>
      </c>
      <c r="AE34">
        <v>63.5</v>
      </c>
      <c r="AF34">
        <v>0</v>
      </c>
      <c r="AG34">
        <v>0</v>
      </c>
      <c r="AH34">
        <v>0</v>
      </c>
      <c r="AI34">
        <v>6.49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102.857143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18.000000025</v>
      </c>
      <c r="CY34">
        <f>AA34</f>
        <v>412.12</v>
      </c>
      <c r="CZ34">
        <f>AE34</f>
        <v>63.5</v>
      </c>
      <c r="DA34">
        <f>AI34</f>
        <v>6.49</v>
      </c>
      <c r="DB34">
        <v>0</v>
      </c>
    </row>
    <row r="35" spans="1:106" ht="12.75">
      <c r="A35">
        <f>ROW(Source!A40)</f>
        <v>40</v>
      </c>
      <c r="B35">
        <v>31892590</v>
      </c>
      <c r="C35">
        <v>31892937</v>
      </c>
      <c r="D35">
        <v>27494693</v>
      </c>
      <c r="E35">
        <v>1</v>
      </c>
      <c r="F35">
        <v>1</v>
      </c>
      <c r="G35">
        <v>1</v>
      </c>
      <c r="H35">
        <v>1</v>
      </c>
      <c r="I35" t="s">
        <v>400</v>
      </c>
      <c r="K35" t="s">
        <v>401</v>
      </c>
      <c r="L35">
        <v>1369</v>
      </c>
      <c r="N35">
        <v>1013</v>
      </c>
      <c r="O35" t="s">
        <v>376</v>
      </c>
      <c r="P35" t="s">
        <v>376</v>
      </c>
      <c r="Q35">
        <v>1</v>
      </c>
      <c r="W35">
        <v>0</v>
      </c>
      <c r="X35">
        <v>-1007542389</v>
      </c>
      <c r="Y35">
        <v>15.72</v>
      </c>
      <c r="AA35">
        <v>0</v>
      </c>
      <c r="AB35">
        <v>0</v>
      </c>
      <c r="AC35">
        <v>0</v>
      </c>
      <c r="AD35">
        <v>8.08</v>
      </c>
      <c r="AE35">
        <v>0</v>
      </c>
      <c r="AF35">
        <v>0</v>
      </c>
      <c r="AG35">
        <v>0</v>
      </c>
      <c r="AH35">
        <v>8.08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15.72</v>
      </c>
      <c r="AV35">
        <v>1</v>
      </c>
      <c r="AW35">
        <v>2</v>
      </c>
      <c r="AX35">
        <v>31892946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Y35*Source!I40</f>
        <v>2.48376</v>
      </c>
      <c r="CY35">
        <f>AD35</f>
        <v>8.08</v>
      </c>
      <c r="CZ35">
        <f>AH35</f>
        <v>8.08</v>
      </c>
      <c r="DA35">
        <f>AL35</f>
        <v>1</v>
      </c>
      <c r="DB35">
        <v>0</v>
      </c>
    </row>
    <row r="36" spans="1:106" ht="12.75">
      <c r="A36">
        <f>ROW(Source!A40)</f>
        <v>40</v>
      </c>
      <c r="B36">
        <v>31892590</v>
      </c>
      <c r="C36">
        <v>31892937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26</v>
      </c>
      <c r="K36" t="s">
        <v>377</v>
      </c>
      <c r="L36">
        <v>608254</v>
      </c>
      <c r="N36">
        <v>1013</v>
      </c>
      <c r="O36" t="s">
        <v>378</v>
      </c>
      <c r="P36" t="s">
        <v>378</v>
      </c>
      <c r="Q36">
        <v>1</v>
      </c>
      <c r="W36">
        <v>0</v>
      </c>
      <c r="X36">
        <v>-185737400</v>
      </c>
      <c r="Y36">
        <v>13.88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13.88</v>
      </c>
      <c r="AV36">
        <v>2</v>
      </c>
      <c r="AW36">
        <v>2</v>
      </c>
      <c r="AX36">
        <v>31892947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2.1930400000000003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ht="12.75">
      <c r="A37">
        <f>ROW(Source!A40)</f>
        <v>40</v>
      </c>
      <c r="B37">
        <v>31892590</v>
      </c>
      <c r="C37">
        <v>31892937</v>
      </c>
      <c r="D37">
        <v>27439571</v>
      </c>
      <c r="E37">
        <v>1</v>
      </c>
      <c r="F37">
        <v>1</v>
      </c>
      <c r="G37">
        <v>1</v>
      </c>
      <c r="H37">
        <v>2</v>
      </c>
      <c r="I37" t="s">
        <v>402</v>
      </c>
      <c r="J37" t="s">
        <v>403</v>
      </c>
      <c r="K37" t="s">
        <v>404</v>
      </c>
      <c r="L37">
        <v>1368</v>
      </c>
      <c r="N37">
        <v>1011</v>
      </c>
      <c r="O37" t="s">
        <v>382</v>
      </c>
      <c r="P37" t="s">
        <v>382</v>
      </c>
      <c r="Q37">
        <v>1</v>
      </c>
      <c r="W37">
        <v>0</v>
      </c>
      <c r="X37">
        <v>1462286705</v>
      </c>
      <c r="Y37">
        <v>4.29</v>
      </c>
      <c r="AA37">
        <v>0</v>
      </c>
      <c r="AB37">
        <v>88.42</v>
      </c>
      <c r="AC37">
        <v>10.14</v>
      </c>
      <c r="AD37">
        <v>0</v>
      </c>
      <c r="AE37">
        <v>0</v>
      </c>
      <c r="AF37">
        <v>88.42</v>
      </c>
      <c r="AG37">
        <v>10.14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4.29</v>
      </c>
      <c r="AV37">
        <v>0</v>
      </c>
      <c r="AW37">
        <v>2</v>
      </c>
      <c r="AX37">
        <v>31892948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0.67782</v>
      </c>
      <c r="CY37">
        <f>AB37</f>
        <v>88.42</v>
      </c>
      <c r="CZ37">
        <f>AF37</f>
        <v>88.42</v>
      </c>
      <c r="DA37">
        <f>AJ37</f>
        <v>1</v>
      </c>
      <c r="DB37">
        <v>0</v>
      </c>
    </row>
    <row r="38" spans="1:106" ht="12.75">
      <c r="A38">
        <f>ROW(Source!A40)</f>
        <v>40</v>
      </c>
      <c r="B38">
        <v>31892590</v>
      </c>
      <c r="C38">
        <v>31892937</v>
      </c>
      <c r="D38">
        <v>27440061</v>
      </c>
      <c r="E38">
        <v>1</v>
      </c>
      <c r="F38">
        <v>1</v>
      </c>
      <c r="G38">
        <v>1</v>
      </c>
      <c r="H38">
        <v>2</v>
      </c>
      <c r="I38" t="s">
        <v>405</v>
      </c>
      <c r="J38" t="s">
        <v>406</v>
      </c>
      <c r="K38" t="s">
        <v>407</v>
      </c>
      <c r="L38">
        <v>1368</v>
      </c>
      <c r="N38">
        <v>1011</v>
      </c>
      <c r="O38" t="s">
        <v>382</v>
      </c>
      <c r="P38" t="s">
        <v>382</v>
      </c>
      <c r="Q38">
        <v>1</v>
      </c>
      <c r="W38">
        <v>0</v>
      </c>
      <c r="X38">
        <v>2145885116</v>
      </c>
      <c r="Y38">
        <v>1.77</v>
      </c>
      <c r="AA38">
        <v>0</v>
      </c>
      <c r="AB38">
        <v>120.57</v>
      </c>
      <c r="AC38">
        <v>13.61</v>
      </c>
      <c r="AD38">
        <v>0</v>
      </c>
      <c r="AE38">
        <v>0</v>
      </c>
      <c r="AF38">
        <v>120.57</v>
      </c>
      <c r="AG38">
        <v>13.61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1.77</v>
      </c>
      <c r="AV38">
        <v>0</v>
      </c>
      <c r="AW38">
        <v>2</v>
      </c>
      <c r="AX38">
        <v>31892949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Y38*Source!I40</f>
        <v>0.27966</v>
      </c>
      <c r="CY38">
        <f>AB38</f>
        <v>120.57</v>
      </c>
      <c r="CZ38">
        <f>AF38</f>
        <v>120.57</v>
      </c>
      <c r="DA38">
        <f>AJ38</f>
        <v>1</v>
      </c>
      <c r="DB38">
        <v>0</v>
      </c>
    </row>
    <row r="39" spans="1:106" ht="12.75">
      <c r="A39">
        <f>ROW(Source!A40)</f>
        <v>40</v>
      </c>
      <c r="B39">
        <v>31892590</v>
      </c>
      <c r="C39">
        <v>31892937</v>
      </c>
      <c r="D39">
        <v>27440097</v>
      </c>
      <c r="E39">
        <v>1</v>
      </c>
      <c r="F39">
        <v>1</v>
      </c>
      <c r="G39">
        <v>1</v>
      </c>
      <c r="H39">
        <v>2</v>
      </c>
      <c r="I39" t="s">
        <v>408</v>
      </c>
      <c r="J39" t="s">
        <v>409</v>
      </c>
      <c r="K39" t="s">
        <v>410</v>
      </c>
      <c r="L39">
        <v>1368</v>
      </c>
      <c r="N39">
        <v>1011</v>
      </c>
      <c r="O39" t="s">
        <v>382</v>
      </c>
      <c r="P39" t="s">
        <v>382</v>
      </c>
      <c r="Q39">
        <v>1</v>
      </c>
      <c r="W39">
        <v>0</v>
      </c>
      <c r="X39">
        <v>226968962</v>
      </c>
      <c r="Y39">
        <v>7.08</v>
      </c>
      <c r="AA39">
        <v>0</v>
      </c>
      <c r="AB39">
        <v>213.68</v>
      </c>
      <c r="AC39">
        <v>14.52</v>
      </c>
      <c r="AD39">
        <v>0</v>
      </c>
      <c r="AE39">
        <v>0</v>
      </c>
      <c r="AF39">
        <v>213.68</v>
      </c>
      <c r="AG39">
        <v>14.52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7.08</v>
      </c>
      <c r="AV39">
        <v>0</v>
      </c>
      <c r="AW39">
        <v>2</v>
      </c>
      <c r="AX39">
        <v>31892950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Y39*Source!I40</f>
        <v>1.11864</v>
      </c>
      <c r="CY39">
        <f>AB39</f>
        <v>213.68</v>
      </c>
      <c r="CZ39">
        <f>AF39</f>
        <v>213.68</v>
      </c>
      <c r="DA39">
        <f>AJ39</f>
        <v>1</v>
      </c>
      <c r="DB39">
        <v>0</v>
      </c>
    </row>
    <row r="40" spans="1:106" ht="12.75">
      <c r="A40">
        <f>ROW(Source!A40)</f>
        <v>40</v>
      </c>
      <c r="B40">
        <v>31892590</v>
      </c>
      <c r="C40">
        <v>31892937</v>
      </c>
      <c r="D40">
        <v>27440145</v>
      </c>
      <c r="E40">
        <v>1</v>
      </c>
      <c r="F40">
        <v>1</v>
      </c>
      <c r="G40">
        <v>1</v>
      </c>
      <c r="H40">
        <v>2</v>
      </c>
      <c r="I40" t="s">
        <v>411</v>
      </c>
      <c r="J40" t="s">
        <v>412</v>
      </c>
      <c r="K40" t="s">
        <v>413</v>
      </c>
      <c r="L40">
        <v>1368</v>
      </c>
      <c r="N40">
        <v>1011</v>
      </c>
      <c r="O40" t="s">
        <v>382</v>
      </c>
      <c r="P40" t="s">
        <v>382</v>
      </c>
      <c r="Q40">
        <v>1</v>
      </c>
      <c r="W40">
        <v>0</v>
      </c>
      <c r="X40">
        <v>-998837907</v>
      </c>
      <c r="Y40">
        <v>0.74</v>
      </c>
      <c r="AA40">
        <v>0</v>
      </c>
      <c r="AB40">
        <v>109.42</v>
      </c>
      <c r="AC40">
        <v>11.69</v>
      </c>
      <c r="AD40">
        <v>0</v>
      </c>
      <c r="AE40">
        <v>0</v>
      </c>
      <c r="AF40">
        <v>109.42</v>
      </c>
      <c r="AG40">
        <v>11.69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0.74</v>
      </c>
      <c r="AV40">
        <v>0</v>
      </c>
      <c r="AW40">
        <v>2</v>
      </c>
      <c r="AX40">
        <v>31892951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Y40*Source!I40</f>
        <v>0.11692</v>
      </c>
      <c r="CY40">
        <f>AB40</f>
        <v>109.42</v>
      </c>
      <c r="CZ40">
        <f>AF40</f>
        <v>109.42</v>
      </c>
      <c r="DA40">
        <f>AJ40</f>
        <v>1</v>
      </c>
      <c r="DB40">
        <v>0</v>
      </c>
    </row>
    <row r="41" spans="1:106" ht="12.75">
      <c r="A41">
        <f>ROW(Source!A40)</f>
        <v>40</v>
      </c>
      <c r="B41">
        <v>31892590</v>
      </c>
      <c r="C41">
        <v>31892937</v>
      </c>
      <c r="D41">
        <v>27416090</v>
      </c>
      <c r="E41">
        <v>1</v>
      </c>
      <c r="F41">
        <v>1</v>
      </c>
      <c r="G41">
        <v>1</v>
      </c>
      <c r="H41">
        <v>3</v>
      </c>
      <c r="I41" t="s">
        <v>66</v>
      </c>
      <c r="J41" t="s">
        <v>69</v>
      </c>
      <c r="K41" t="s">
        <v>67</v>
      </c>
      <c r="L41">
        <v>1339</v>
      </c>
      <c r="N41">
        <v>1007</v>
      </c>
      <c r="O41" t="s">
        <v>68</v>
      </c>
      <c r="P41" t="s">
        <v>68</v>
      </c>
      <c r="Q41">
        <v>1</v>
      </c>
      <c r="W41">
        <v>0</v>
      </c>
      <c r="X41">
        <v>1352512253</v>
      </c>
      <c r="Y41">
        <v>110</v>
      </c>
      <c r="AA41">
        <v>50.24</v>
      </c>
      <c r="AB41">
        <v>0</v>
      </c>
      <c r="AC41">
        <v>0</v>
      </c>
      <c r="AD41">
        <v>0</v>
      </c>
      <c r="AE41">
        <v>50.24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1</v>
      </c>
      <c r="AO41">
        <v>0</v>
      </c>
      <c r="AP41">
        <v>0</v>
      </c>
      <c r="AQ41">
        <v>0</v>
      </c>
      <c r="AR41">
        <v>0</v>
      </c>
      <c r="AT41">
        <v>110</v>
      </c>
      <c r="AV41">
        <v>0</v>
      </c>
      <c r="AW41">
        <v>1</v>
      </c>
      <c r="AX41">
        <v>-1</v>
      </c>
      <c r="AY41">
        <v>0</v>
      </c>
      <c r="AZ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Y41*Source!I40</f>
        <v>17.38</v>
      </c>
      <c r="CY41">
        <f>AA41</f>
        <v>50.24</v>
      </c>
      <c r="CZ41">
        <f>AE41</f>
        <v>50.24</v>
      </c>
      <c r="DA41">
        <f>AI41</f>
        <v>1</v>
      </c>
      <c r="DB41">
        <v>0</v>
      </c>
    </row>
    <row r="42" spans="1:106" ht="12.75">
      <c r="A42">
        <f>ROW(Source!A40)</f>
        <v>40</v>
      </c>
      <c r="B42">
        <v>31892590</v>
      </c>
      <c r="C42">
        <v>31892937</v>
      </c>
      <c r="D42">
        <v>27416566</v>
      </c>
      <c r="E42">
        <v>1</v>
      </c>
      <c r="F42">
        <v>1</v>
      </c>
      <c r="G42">
        <v>1</v>
      </c>
      <c r="H42">
        <v>3</v>
      </c>
      <c r="I42" t="s">
        <v>414</v>
      </c>
      <c r="J42" t="s">
        <v>415</v>
      </c>
      <c r="K42" t="s">
        <v>416</v>
      </c>
      <c r="L42">
        <v>1339</v>
      </c>
      <c r="N42">
        <v>1007</v>
      </c>
      <c r="O42" t="s">
        <v>68</v>
      </c>
      <c r="P42" t="s">
        <v>68</v>
      </c>
      <c r="Q42">
        <v>1</v>
      </c>
      <c r="W42">
        <v>0</v>
      </c>
      <c r="X42">
        <v>1967222743</v>
      </c>
      <c r="Y42">
        <v>5</v>
      </c>
      <c r="AA42">
        <v>7.14</v>
      </c>
      <c r="AB42">
        <v>0</v>
      </c>
      <c r="AC42">
        <v>0</v>
      </c>
      <c r="AD42">
        <v>0</v>
      </c>
      <c r="AE42">
        <v>7.14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5</v>
      </c>
      <c r="AV42">
        <v>0</v>
      </c>
      <c r="AW42">
        <v>2</v>
      </c>
      <c r="AX42">
        <v>31892953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Y42*Source!I40</f>
        <v>0.79</v>
      </c>
      <c r="CY42">
        <f>AA42</f>
        <v>7.14</v>
      </c>
      <c r="CZ42">
        <f>AE42</f>
        <v>7.14</v>
      </c>
      <c r="DA42">
        <f>AI42</f>
        <v>1</v>
      </c>
      <c r="DB42">
        <v>0</v>
      </c>
    </row>
    <row r="43" spans="1:106" ht="12.75">
      <c r="A43">
        <f>ROW(Source!A41)</f>
        <v>41</v>
      </c>
      <c r="B43">
        <v>31892591</v>
      </c>
      <c r="C43">
        <v>31892937</v>
      </c>
      <c r="D43">
        <v>27494693</v>
      </c>
      <c r="E43">
        <v>1</v>
      </c>
      <c r="F43">
        <v>1</v>
      </c>
      <c r="G43">
        <v>1</v>
      </c>
      <c r="H43">
        <v>1</v>
      </c>
      <c r="I43" t="s">
        <v>400</v>
      </c>
      <c r="K43" t="s">
        <v>401</v>
      </c>
      <c r="L43">
        <v>1369</v>
      </c>
      <c r="N43">
        <v>1013</v>
      </c>
      <c r="O43" t="s">
        <v>376</v>
      </c>
      <c r="P43" t="s">
        <v>376</v>
      </c>
      <c r="Q43">
        <v>1</v>
      </c>
      <c r="W43">
        <v>0</v>
      </c>
      <c r="X43">
        <v>-1007542389</v>
      </c>
      <c r="Y43">
        <v>15.72</v>
      </c>
      <c r="AA43">
        <v>0</v>
      </c>
      <c r="AB43">
        <v>0</v>
      </c>
      <c r="AC43">
        <v>0</v>
      </c>
      <c r="AD43">
        <v>52.44</v>
      </c>
      <c r="AE43">
        <v>0</v>
      </c>
      <c r="AF43">
        <v>0</v>
      </c>
      <c r="AG43">
        <v>0</v>
      </c>
      <c r="AH43">
        <v>8.08</v>
      </c>
      <c r="AI43">
        <v>1</v>
      </c>
      <c r="AJ43">
        <v>1</v>
      </c>
      <c r="AK43">
        <v>1</v>
      </c>
      <c r="AL43">
        <v>6.49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15.72</v>
      </c>
      <c r="AV43">
        <v>1</v>
      </c>
      <c r="AW43">
        <v>2</v>
      </c>
      <c r="AX43">
        <v>31892946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2.48376</v>
      </c>
      <c r="CY43">
        <f>AD43</f>
        <v>52.44</v>
      </c>
      <c r="CZ43">
        <f>AH43</f>
        <v>8.08</v>
      </c>
      <c r="DA43">
        <f>AL43</f>
        <v>6.49</v>
      </c>
      <c r="DB43">
        <v>0</v>
      </c>
    </row>
    <row r="44" spans="1:106" ht="12.75">
      <c r="A44">
        <f>ROW(Source!A41)</f>
        <v>41</v>
      </c>
      <c r="B44">
        <v>31892591</v>
      </c>
      <c r="C44">
        <v>31892937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26</v>
      </c>
      <c r="K44" t="s">
        <v>377</v>
      </c>
      <c r="L44">
        <v>608254</v>
      </c>
      <c r="N44">
        <v>1013</v>
      </c>
      <c r="O44" t="s">
        <v>378</v>
      </c>
      <c r="P44" t="s">
        <v>378</v>
      </c>
      <c r="Q44">
        <v>1</v>
      </c>
      <c r="W44">
        <v>0</v>
      </c>
      <c r="X44">
        <v>-185737400</v>
      </c>
      <c r="Y44">
        <v>13.88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6.49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13.88</v>
      </c>
      <c r="AV44">
        <v>2</v>
      </c>
      <c r="AW44">
        <v>2</v>
      </c>
      <c r="AX44">
        <v>31892947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2.1930400000000003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ht="12.75">
      <c r="A45">
        <f>ROW(Source!A41)</f>
        <v>41</v>
      </c>
      <c r="B45">
        <v>31892591</v>
      </c>
      <c r="C45">
        <v>31892937</v>
      </c>
      <c r="D45">
        <v>27439571</v>
      </c>
      <c r="E45">
        <v>1</v>
      </c>
      <c r="F45">
        <v>1</v>
      </c>
      <c r="G45">
        <v>1</v>
      </c>
      <c r="H45">
        <v>2</v>
      </c>
      <c r="I45" t="s">
        <v>402</v>
      </c>
      <c r="J45" t="s">
        <v>403</v>
      </c>
      <c r="K45" t="s">
        <v>404</v>
      </c>
      <c r="L45">
        <v>1368</v>
      </c>
      <c r="N45">
        <v>1011</v>
      </c>
      <c r="O45" t="s">
        <v>382</v>
      </c>
      <c r="P45" t="s">
        <v>382</v>
      </c>
      <c r="Q45">
        <v>1</v>
      </c>
      <c r="W45">
        <v>0</v>
      </c>
      <c r="X45">
        <v>1462286705</v>
      </c>
      <c r="Y45">
        <v>4.29</v>
      </c>
      <c r="AA45">
        <v>0</v>
      </c>
      <c r="AB45">
        <v>573.85</v>
      </c>
      <c r="AC45">
        <v>10.14</v>
      </c>
      <c r="AD45">
        <v>0</v>
      </c>
      <c r="AE45">
        <v>0</v>
      </c>
      <c r="AF45">
        <v>88.42</v>
      </c>
      <c r="AG45">
        <v>10.14</v>
      </c>
      <c r="AH45">
        <v>0</v>
      </c>
      <c r="AI45">
        <v>1</v>
      </c>
      <c r="AJ45">
        <v>6.49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4.29</v>
      </c>
      <c r="AV45">
        <v>0</v>
      </c>
      <c r="AW45">
        <v>2</v>
      </c>
      <c r="AX45">
        <v>31892948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0.67782</v>
      </c>
      <c r="CY45">
        <f>AB45</f>
        <v>573.85</v>
      </c>
      <c r="CZ45">
        <f>AF45</f>
        <v>88.42</v>
      </c>
      <c r="DA45">
        <f>AJ45</f>
        <v>6.49</v>
      </c>
      <c r="DB45">
        <v>0</v>
      </c>
    </row>
    <row r="46" spans="1:106" ht="12.75">
      <c r="A46">
        <f>ROW(Source!A41)</f>
        <v>41</v>
      </c>
      <c r="B46">
        <v>31892591</v>
      </c>
      <c r="C46">
        <v>31892937</v>
      </c>
      <c r="D46">
        <v>27440061</v>
      </c>
      <c r="E46">
        <v>1</v>
      </c>
      <c r="F46">
        <v>1</v>
      </c>
      <c r="G46">
        <v>1</v>
      </c>
      <c r="H46">
        <v>2</v>
      </c>
      <c r="I46" t="s">
        <v>405</v>
      </c>
      <c r="J46" t="s">
        <v>406</v>
      </c>
      <c r="K46" t="s">
        <v>407</v>
      </c>
      <c r="L46">
        <v>1368</v>
      </c>
      <c r="N46">
        <v>1011</v>
      </c>
      <c r="O46" t="s">
        <v>382</v>
      </c>
      <c r="P46" t="s">
        <v>382</v>
      </c>
      <c r="Q46">
        <v>1</v>
      </c>
      <c r="W46">
        <v>0</v>
      </c>
      <c r="X46">
        <v>2145885116</v>
      </c>
      <c r="Y46">
        <v>1.77</v>
      </c>
      <c r="AA46">
        <v>0</v>
      </c>
      <c r="AB46">
        <v>782.5</v>
      </c>
      <c r="AC46">
        <v>13.61</v>
      </c>
      <c r="AD46">
        <v>0</v>
      </c>
      <c r="AE46">
        <v>0</v>
      </c>
      <c r="AF46">
        <v>120.57</v>
      </c>
      <c r="AG46">
        <v>13.61</v>
      </c>
      <c r="AH46">
        <v>0</v>
      </c>
      <c r="AI46">
        <v>1</v>
      </c>
      <c r="AJ46">
        <v>6.49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1.77</v>
      </c>
      <c r="AV46">
        <v>0</v>
      </c>
      <c r="AW46">
        <v>2</v>
      </c>
      <c r="AX46">
        <v>31892949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0.27966</v>
      </c>
      <c r="CY46">
        <f>AB46</f>
        <v>782.5</v>
      </c>
      <c r="CZ46">
        <f>AF46</f>
        <v>120.57</v>
      </c>
      <c r="DA46">
        <f>AJ46</f>
        <v>6.49</v>
      </c>
      <c r="DB46">
        <v>0</v>
      </c>
    </row>
    <row r="47" spans="1:106" ht="12.75">
      <c r="A47">
        <f>ROW(Source!A41)</f>
        <v>41</v>
      </c>
      <c r="B47">
        <v>31892591</v>
      </c>
      <c r="C47">
        <v>31892937</v>
      </c>
      <c r="D47">
        <v>27440097</v>
      </c>
      <c r="E47">
        <v>1</v>
      </c>
      <c r="F47">
        <v>1</v>
      </c>
      <c r="G47">
        <v>1</v>
      </c>
      <c r="H47">
        <v>2</v>
      </c>
      <c r="I47" t="s">
        <v>408</v>
      </c>
      <c r="J47" t="s">
        <v>409</v>
      </c>
      <c r="K47" t="s">
        <v>410</v>
      </c>
      <c r="L47">
        <v>1368</v>
      </c>
      <c r="N47">
        <v>1011</v>
      </c>
      <c r="O47" t="s">
        <v>382</v>
      </c>
      <c r="P47" t="s">
        <v>382</v>
      </c>
      <c r="Q47">
        <v>1</v>
      </c>
      <c r="W47">
        <v>0</v>
      </c>
      <c r="X47">
        <v>226968962</v>
      </c>
      <c r="Y47">
        <v>7.08</v>
      </c>
      <c r="AA47">
        <v>0</v>
      </c>
      <c r="AB47">
        <v>1386.78</v>
      </c>
      <c r="AC47">
        <v>14.52</v>
      </c>
      <c r="AD47">
        <v>0</v>
      </c>
      <c r="AE47">
        <v>0</v>
      </c>
      <c r="AF47">
        <v>213.68</v>
      </c>
      <c r="AG47">
        <v>14.52</v>
      </c>
      <c r="AH47">
        <v>0</v>
      </c>
      <c r="AI47">
        <v>1</v>
      </c>
      <c r="AJ47">
        <v>6.49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7.08</v>
      </c>
      <c r="AV47">
        <v>0</v>
      </c>
      <c r="AW47">
        <v>2</v>
      </c>
      <c r="AX47">
        <v>31892950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1.11864</v>
      </c>
      <c r="CY47">
        <f>AB47</f>
        <v>1386.78</v>
      </c>
      <c r="CZ47">
        <f>AF47</f>
        <v>213.68</v>
      </c>
      <c r="DA47">
        <f>AJ47</f>
        <v>6.49</v>
      </c>
      <c r="DB47">
        <v>0</v>
      </c>
    </row>
    <row r="48" spans="1:106" ht="12.75">
      <c r="A48">
        <f>ROW(Source!A41)</f>
        <v>41</v>
      </c>
      <c r="B48">
        <v>31892591</v>
      </c>
      <c r="C48">
        <v>31892937</v>
      </c>
      <c r="D48">
        <v>27440145</v>
      </c>
      <c r="E48">
        <v>1</v>
      </c>
      <c r="F48">
        <v>1</v>
      </c>
      <c r="G48">
        <v>1</v>
      </c>
      <c r="H48">
        <v>2</v>
      </c>
      <c r="I48" t="s">
        <v>411</v>
      </c>
      <c r="J48" t="s">
        <v>412</v>
      </c>
      <c r="K48" t="s">
        <v>413</v>
      </c>
      <c r="L48">
        <v>1368</v>
      </c>
      <c r="N48">
        <v>1011</v>
      </c>
      <c r="O48" t="s">
        <v>382</v>
      </c>
      <c r="P48" t="s">
        <v>382</v>
      </c>
      <c r="Q48">
        <v>1</v>
      </c>
      <c r="W48">
        <v>0</v>
      </c>
      <c r="X48">
        <v>-998837907</v>
      </c>
      <c r="Y48">
        <v>0.74</v>
      </c>
      <c r="AA48">
        <v>0</v>
      </c>
      <c r="AB48">
        <v>710.14</v>
      </c>
      <c r="AC48">
        <v>11.69</v>
      </c>
      <c r="AD48">
        <v>0</v>
      </c>
      <c r="AE48">
        <v>0</v>
      </c>
      <c r="AF48">
        <v>109.42</v>
      </c>
      <c r="AG48">
        <v>11.69</v>
      </c>
      <c r="AH48">
        <v>0</v>
      </c>
      <c r="AI48">
        <v>1</v>
      </c>
      <c r="AJ48">
        <v>6.49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0.74</v>
      </c>
      <c r="AV48">
        <v>0</v>
      </c>
      <c r="AW48">
        <v>2</v>
      </c>
      <c r="AX48">
        <v>31892951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0.11692</v>
      </c>
      <c r="CY48">
        <f>AB48</f>
        <v>710.14</v>
      </c>
      <c r="CZ48">
        <f>AF48</f>
        <v>109.42</v>
      </c>
      <c r="DA48">
        <f>AJ48</f>
        <v>6.49</v>
      </c>
      <c r="DB48">
        <v>0</v>
      </c>
    </row>
    <row r="49" spans="1:106" ht="12.75">
      <c r="A49">
        <f>ROW(Source!A41)</f>
        <v>41</v>
      </c>
      <c r="B49">
        <v>31892591</v>
      </c>
      <c r="C49">
        <v>31892937</v>
      </c>
      <c r="D49">
        <v>27416090</v>
      </c>
      <c r="E49">
        <v>1</v>
      </c>
      <c r="F49">
        <v>1</v>
      </c>
      <c r="G49">
        <v>1</v>
      </c>
      <c r="H49">
        <v>3</v>
      </c>
      <c r="I49" t="s">
        <v>66</v>
      </c>
      <c r="J49" t="s">
        <v>69</v>
      </c>
      <c r="K49" t="s">
        <v>67</v>
      </c>
      <c r="L49">
        <v>1339</v>
      </c>
      <c r="N49">
        <v>1007</v>
      </c>
      <c r="O49" t="s">
        <v>68</v>
      </c>
      <c r="P49" t="s">
        <v>68</v>
      </c>
      <c r="Q49">
        <v>1</v>
      </c>
      <c r="W49">
        <v>0</v>
      </c>
      <c r="X49">
        <v>1352512253</v>
      </c>
      <c r="Y49">
        <v>110</v>
      </c>
      <c r="AA49">
        <v>326.06</v>
      </c>
      <c r="AB49">
        <v>0</v>
      </c>
      <c r="AC49">
        <v>0</v>
      </c>
      <c r="AD49">
        <v>0</v>
      </c>
      <c r="AE49">
        <v>50.24</v>
      </c>
      <c r="AF49">
        <v>0</v>
      </c>
      <c r="AG49">
        <v>0</v>
      </c>
      <c r="AH49">
        <v>0</v>
      </c>
      <c r="AI49">
        <v>6.49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T49">
        <v>110</v>
      </c>
      <c r="AV49">
        <v>0</v>
      </c>
      <c r="AW49">
        <v>1</v>
      </c>
      <c r="AX49">
        <v>-1</v>
      </c>
      <c r="AY49">
        <v>0</v>
      </c>
      <c r="AZ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17.38</v>
      </c>
      <c r="CY49">
        <f>AA49</f>
        <v>326.06</v>
      </c>
      <c r="CZ49">
        <f>AE49</f>
        <v>50.24</v>
      </c>
      <c r="DA49">
        <f>AI49</f>
        <v>6.49</v>
      </c>
      <c r="DB49">
        <v>0</v>
      </c>
    </row>
    <row r="50" spans="1:106" ht="12.75">
      <c r="A50">
        <f>ROW(Source!A41)</f>
        <v>41</v>
      </c>
      <c r="B50">
        <v>31892591</v>
      </c>
      <c r="C50">
        <v>31892937</v>
      </c>
      <c r="D50">
        <v>27416566</v>
      </c>
      <c r="E50">
        <v>1</v>
      </c>
      <c r="F50">
        <v>1</v>
      </c>
      <c r="G50">
        <v>1</v>
      </c>
      <c r="H50">
        <v>3</v>
      </c>
      <c r="I50" t="s">
        <v>414</v>
      </c>
      <c r="J50" t="s">
        <v>415</v>
      </c>
      <c r="K50" t="s">
        <v>416</v>
      </c>
      <c r="L50">
        <v>1339</v>
      </c>
      <c r="N50">
        <v>1007</v>
      </c>
      <c r="O50" t="s">
        <v>68</v>
      </c>
      <c r="P50" t="s">
        <v>68</v>
      </c>
      <c r="Q50">
        <v>1</v>
      </c>
      <c r="W50">
        <v>0</v>
      </c>
      <c r="X50">
        <v>1967222743</v>
      </c>
      <c r="Y50">
        <v>5</v>
      </c>
      <c r="AA50">
        <v>46.34</v>
      </c>
      <c r="AB50">
        <v>0</v>
      </c>
      <c r="AC50">
        <v>0</v>
      </c>
      <c r="AD50">
        <v>0</v>
      </c>
      <c r="AE50">
        <v>7.14</v>
      </c>
      <c r="AF50">
        <v>0</v>
      </c>
      <c r="AG50">
        <v>0</v>
      </c>
      <c r="AH50">
        <v>0</v>
      </c>
      <c r="AI50">
        <v>6.49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5</v>
      </c>
      <c r="AV50">
        <v>0</v>
      </c>
      <c r="AW50">
        <v>2</v>
      </c>
      <c r="AX50">
        <v>31892953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0.79</v>
      </c>
      <c r="CY50">
        <f>AA50</f>
        <v>46.34</v>
      </c>
      <c r="CZ50">
        <f>AE50</f>
        <v>7.14</v>
      </c>
      <c r="DA50">
        <f>AI50</f>
        <v>6.49</v>
      </c>
      <c r="DB50">
        <v>0</v>
      </c>
    </row>
    <row r="51" spans="1:106" ht="12.75">
      <c r="A51">
        <f>ROW(Source!A44)</f>
        <v>44</v>
      </c>
      <c r="B51">
        <v>31892590</v>
      </c>
      <c r="C51">
        <v>31892955</v>
      </c>
      <c r="D51">
        <v>27494919</v>
      </c>
      <c r="E51">
        <v>1</v>
      </c>
      <c r="F51">
        <v>1</v>
      </c>
      <c r="G51">
        <v>1</v>
      </c>
      <c r="H51">
        <v>1</v>
      </c>
      <c r="I51" t="s">
        <v>417</v>
      </c>
      <c r="K51" t="s">
        <v>418</v>
      </c>
      <c r="L51">
        <v>1369</v>
      </c>
      <c r="N51">
        <v>1013</v>
      </c>
      <c r="O51" t="s">
        <v>376</v>
      </c>
      <c r="P51" t="s">
        <v>376</v>
      </c>
      <c r="Q51">
        <v>1</v>
      </c>
      <c r="W51">
        <v>0</v>
      </c>
      <c r="X51">
        <v>-1300479106</v>
      </c>
      <c r="Y51">
        <v>36.96</v>
      </c>
      <c r="AA51">
        <v>0</v>
      </c>
      <c r="AB51">
        <v>0</v>
      </c>
      <c r="AC51">
        <v>0</v>
      </c>
      <c r="AD51">
        <v>8.24</v>
      </c>
      <c r="AE51">
        <v>0</v>
      </c>
      <c r="AF51">
        <v>0</v>
      </c>
      <c r="AG51">
        <v>0</v>
      </c>
      <c r="AH51">
        <v>8.24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36.96</v>
      </c>
      <c r="AV51">
        <v>1</v>
      </c>
      <c r="AW51">
        <v>2</v>
      </c>
      <c r="AX51">
        <v>31892968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Y51*Source!I44</f>
        <v>3.8808</v>
      </c>
      <c r="CY51">
        <f>AD51</f>
        <v>8.24</v>
      </c>
      <c r="CZ51">
        <f>AH51</f>
        <v>8.24</v>
      </c>
      <c r="DA51">
        <f>AL51</f>
        <v>1</v>
      </c>
      <c r="DB51">
        <v>0</v>
      </c>
    </row>
    <row r="52" spans="1:106" ht="12.75">
      <c r="A52">
        <f>ROW(Source!A44)</f>
        <v>44</v>
      </c>
      <c r="B52">
        <v>31892590</v>
      </c>
      <c r="C52">
        <v>31892955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26</v>
      </c>
      <c r="K52" t="s">
        <v>377</v>
      </c>
      <c r="L52">
        <v>608254</v>
      </c>
      <c r="N52">
        <v>1013</v>
      </c>
      <c r="O52" t="s">
        <v>378</v>
      </c>
      <c r="P52" t="s">
        <v>378</v>
      </c>
      <c r="Q52">
        <v>1</v>
      </c>
      <c r="W52">
        <v>0</v>
      </c>
      <c r="X52">
        <v>-185737400</v>
      </c>
      <c r="Y52">
        <v>41.95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41.95</v>
      </c>
      <c r="AV52">
        <v>2</v>
      </c>
      <c r="AW52">
        <v>2</v>
      </c>
      <c r="AX52">
        <v>31892969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Y52*Source!I44</f>
        <v>4.40475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ht="12.75">
      <c r="A53">
        <f>ROW(Source!A44)</f>
        <v>44</v>
      </c>
      <c r="B53">
        <v>31892590</v>
      </c>
      <c r="C53">
        <v>31892955</v>
      </c>
      <c r="D53">
        <v>27439571</v>
      </c>
      <c r="E53">
        <v>1</v>
      </c>
      <c r="F53">
        <v>1</v>
      </c>
      <c r="G53">
        <v>1</v>
      </c>
      <c r="H53">
        <v>2</v>
      </c>
      <c r="I53" t="s">
        <v>402</v>
      </c>
      <c r="J53" t="s">
        <v>403</v>
      </c>
      <c r="K53" t="s">
        <v>404</v>
      </c>
      <c r="L53">
        <v>1368</v>
      </c>
      <c r="N53">
        <v>1011</v>
      </c>
      <c r="O53" t="s">
        <v>382</v>
      </c>
      <c r="P53" t="s">
        <v>382</v>
      </c>
      <c r="Q53">
        <v>1</v>
      </c>
      <c r="W53">
        <v>0</v>
      </c>
      <c r="X53">
        <v>1462286705</v>
      </c>
      <c r="Y53">
        <v>3.98</v>
      </c>
      <c r="AA53">
        <v>0</v>
      </c>
      <c r="AB53">
        <v>88.42</v>
      </c>
      <c r="AC53">
        <v>10.14</v>
      </c>
      <c r="AD53">
        <v>0</v>
      </c>
      <c r="AE53">
        <v>0</v>
      </c>
      <c r="AF53">
        <v>88.42</v>
      </c>
      <c r="AG53">
        <v>10.14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3.98</v>
      </c>
      <c r="AV53">
        <v>0</v>
      </c>
      <c r="AW53">
        <v>2</v>
      </c>
      <c r="AX53">
        <v>31892970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Y53*Source!I44</f>
        <v>0.4179</v>
      </c>
      <c r="CY53">
        <f aca="true" t="shared" si="0" ref="CY53:CY59">AB53</f>
        <v>88.42</v>
      </c>
      <c r="CZ53">
        <f aca="true" t="shared" si="1" ref="CZ53:CZ59">AF53</f>
        <v>88.42</v>
      </c>
      <c r="DA53">
        <f aca="true" t="shared" si="2" ref="DA53:DA59">AJ53</f>
        <v>1</v>
      </c>
      <c r="DB53">
        <v>0</v>
      </c>
    </row>
    <row r="54" spans="1:106" ht="12.75">
      <c r="A54">
        <f>ROW(Source!A44)</f>
        <v>44</v>
      </c>
      <c r="B54">
        <v>31892590</v>
      </c>
      <c r="C54">
        <v>31892955</v>
      </c>
      <c r="D54">
        <v>27439851</v>
      </c>
      <c r="E54">
        <v>1</v>
      </c>
      <c r="F54">
        <v>1</v>
      </c>
      <c r="G54">
        <v>1</v>
      </c>
      <c r="H54">
        <v>2</v>
      </c>
      <c r="I54" t="s">
        <v>419</v>
      </c>
      <c r="J54" t="s">
        <v>420</v>
      </c>
      <c r="K54" t="s">
        <v>421</v>
      </c>
      <c r="L54">
        <v>1368</v>
      </c>
      <c r="N54">
        <v>1011</v>
      </c>
      <c r="O54" t="s">
        <v>382</v>
      </c>
      <c r="P54" t="s">
        <v>382</v>
      </c>
      <c r="Q54">
        <v>1</v>
      </c>
      <c r="W54">
        <v>0</v>
      </c>
      <c r="X54">
        <v>82665938</v>
      </c>
      <c r="Y54">
        <v>2.59</v>
      </c>
      <c r="AA54">
        <v>0</v>
      </c>
      <c r="AB54">
        <v>88.79</v>
      </c>
      <c r="AC54">
        <v>13.61</v>
      </c>
      <c r="AD54">
        <v>0</v>
      </c>
      <c r="AE54">
        <v>0</v>
      </c>
      <c r="AF54">
        <v>88.79</v>
      </c>
      <c r="AG54">
        <v>13.61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2.59</v>
      </c>
      <c r="AV54">
        <v>0</v>
      </c>
      <c r="AW54">
        <v>2</v>
      </c>
      <c r="AX54">
        <v>31892971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Y54*Source!I44</f>
        <v>0.27194999999999997</v>
      </c>
      <c r="CY54">
        <f t="shared" si="0"/>
        <v>88.79</v>
      </c>
      <c r="CZ54">
        <f t="shared" si="1"/>
        <v>88.79</v>
      </c>
      <c r="DA54">
        <f t="shared" si="2"/>
        <v>1</v>
      </c>
      <c r="DB54">
        <v>0</v>
      </c>
    </row>
    <row r="55" spans="1:106" ht="12.75">
      <c r="A55">
        <f>ROW(Source!A44)</f>
        <v>44</v>
      </c>
      <c r="B55">
        <v>31892590</v>
      </c>
      <c r="C55">
        <v>31892955</v>
      </c>
      <c r="D55">
        <v>27440061</v>
      </c>
      <c r="E55">
        <v>1</v>
      </c>
      <c r="F55">
        <v>1</v>
      </c>
      <c r="G55">
        <v>1</v>
      </c>
      <c r="H55">
        <v>2</v>
      </c>
      <c r="I55" t="s">
        <v>405</v>
      </c>
      <c r="J55" t="s">
        <v>406</v>
      </c>
      <c r="K55" t="s">
        <v>407</v>
      </c>
      <c r="L55">
        <v>1368</v>
      </c>
      <c r="N55">
        <v>1011</v>
      </c>
      <c r="O55" t="s">
        <v>382</v>
      </c>
      <c r="P55" t="s">
        <v>382</v>
      </c>
      <c r="Q55">
        <v>1</v>
      </c>
      <c r="W55">
        <v>0</v>
      </c>
      <c r="X55">
        <v>2145885116</v>
      </c>
      <c r="Y55">
        <v>0.41</v>
      </c>
      <c r="AA55">
        <v>0</v>
      </c>
      <c r="AB55">
        <v>120.57</v>
      </c>
      <c r="AC55">
        <v>13.61</v>
      </c>
      <c r="AD55">
        <v>0</v>
      </c>
      <c r="AE55">
        <v>0</v>
      </c>
      <c r="AF55">
        <v>120.57</v>
      </c>
      <c r="AG55">
        <v>13.61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0.41</v>
      </c>
      <c r="AV55">
        <v>0</v>
      </c>
      <c r="AW55">
        <v>2</v>
      </c>
      <c r="AX55">
        <v>31892972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Y55*Source!I44</f>
        <v>0.04305</v>
      </c>
      <c r="CY55">
        <f t="shared" si="0"/>
        <v>120.57</v>
      </c>
      <c r="CZ55">
        <f t="shared" si="1"/>
        <v>120.57</v>
      </c>
      <c r="DA55">
        <f t="shared" si="2"/>
        <v>1</v>
      </c>
      <c r="DB55">
        <v>0</v>
      </c>
    </row>
    <row r="56" spans="1:106" ht="12.75">
      <c r="A56">
        <f>ROW(Source!A44)</f>
        <v>44</v>
      </c>
      <c r="B56">
        <v>31892590</v>
      </c>
      <c r="C56">
        <v>31892955</v>
      </c>
      <c r="D56">
        <v>27440082</v>
      </c>
      <c r="E56">
        <v>1</v>
      </c>
      <c r="F56">
        <v>1</v>
      </c>
      <c r="G56">
        <v>1</v>
      </c>
      <c r="H56">
        <v>2</v>
      </c>
      <c r="I56" t="s">
        <v>422</v>
      </c>
      <c r="J56" t="s">
        <v>423</v>
      </c>
      <c r="K56" t="s">
        <v>424</v>
      </c>
      <c r="L56">
        <v>1368</v>
      </c>
      <c r="N56">
        <v>1011</v>
      </c>
      <c r="O56" t="s">
        <v>382</v>
      </c>
      <c r="P56" t="s">
        <v>382</v>
      </c>
      <c r="Q56">
        <v>1</v>
      </c>
      <c r="W56">
        <v>0</v>
      </c>
      <c r="X56">
        <v>-1537811087</v>
      </c>
      <c r="Y56">
        <v>9.7</v>
      </c>
      <c r="AA56">
        <v>0</v>
      </c>
      <c r="AB56">
        <v>66.68</v>
      </c>
      <c r="AC56">
        <v>11.69</v>
      </c>
      <c r="AD56">
        <v>0</v>
      </c>
      <c r="AE56">
        <v>0</v>
      </c>
      <c r="AF56">
        <v>66.68</v>
      </c>
      <c r="AG56">
        <v>11.69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9.7</v>
      </c>
      <c r="AV56">
        <v>0</v>
      </c>
      <c r="AW56">
        <v>2</v>
      </c>
      <c r="AX56">
        <v>31892973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Y56*Source!I44</f>
        <v>1.0185</v>
      </c>
      <c r="CY56">
        <f t="shared" si="0"/>
        <v>66.68</v>
      </c>
      <c r="CZ56">
        <f t="shared" si="1"/>
        <v>66.68</v>
      </c>
      <c r="DA56">
        <f t="shared" si="2"/>
        <v>1</v>
      </c>
      <c r="DB56">
        <v>0</v>
      </c>
    </row>
    <row r="57" spans="1:106" ht="12.75">
      <c r="A57">
        <f>ROW(Source!A44)</f>
        <v>44</v>
      </c>
      <c r="B57">
        <v>31892590</v>
      </c>
      <c r="C57">
        <v>31892955</v>
      </c>
      <c r="D57">
        <v>27440083</v>
      </c>
      <c r="E57">
        <v>1</v>
      </c>
      <c r="F57">
        <v>1</v>
      </c>
      <c r="G57">
        <v>1</v>
      </c>
      <c r="H57">
        <v>2</v>
      </c>
      <c r="I57" t="s">
        <v>425</v>
      </c>
      <c r="J57" t="s">
        <v>426</v>
      </c>
      <c r="K57" t="s">
        <v>427</v>
      </c>
      <c r="L57">
        <v>1368</v>
      </c>
      <c r="N57">
        <v>1011</v>
      </c>
      <c r="O57" t="s">
        <v>382</v>
      </c>
      <c r="P57" t="s">
        <v>382</v>
      </c>
      <c r="Q57">
        <v>1</v>
      </c>
      <c r="W57">
        <v>0</v>
      </c>
      <c r="X57">
        <v>1843364789</v>
      </c>
      <c r="Y57">
        <v>21.66</v>
      </c>
      <c r="AA57">
        <v>0</v>
      </c>
      <c r="AB57">
        <v>113.56</v>
      </c>
      <c r="AC57">
        <v>14.52</v>
      </c>
      <c r="AD57">
        <v>0</v>
      </c>
      <c r="AE57">
        <v>0</v>
      </c>
      <c r="AF57">
        <v>113.56</v>
      </c>
      <c r="AG57">
        <v>14.52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21.66</v>
      </c>
      <c r="AV57">
        <v>0</v>
      </c>
      <c r="AW57">
        <v>2</v>
      </c>
      <c r="AX57">
        <v>31892974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Y57*Source!I44</f>
        <v>2.2742999999999998</v>
      </c>
      <c r="CY57">
        <f t="shared" si="0"/>
        <v>113.56</v>
      </c>
      <c r="CZ57">
        <f t="shared" si="1"/>
        <v>113.56</v>
      </c>
      <c r="DA57">
        <f t="shared" si="2"/>
        <v>1</v>
      </c>
      <c r="DB57">
        <v>0</v>
      </c>
    </row>
    <row r="58" spans="1:106" ht="12.75">
      <c r="A58">
        <f>ROW(Source!A44)</f>
        <v>44</v>
      </c>
      <c r="B58">
        <v>31892590</v>
      </c>
      <c r="C58">
        <v>31892955</v>
      </c>
      <c r="D58">
        <v>27440145</v>
      </c>
      <c r="E58">
        <v>1</v>
      </c>
      <c r="F58">
        <v>1</v>
      </c>
      <c r="G58">
        <v>1</v>
      </c>
      <c r="H58">
        <v>2</v>
      </c>
      <c r="I58" t="s">
        <v>411</v>
      </c>
      <c r="J58" t="s">
        <v>412</v>
      </c>
      <c r="K58" t="s">
        <v>413</v>
      </c>
      <c r="L58">
        <v>1368</v>
      </c>
      <c r="N58">
        <v>1011</v>
      </c>
      <c r="O58" t="s">
        <v>382</v>
      </c>
      <c r="P58" t="s">
        <v>382</v>
      </c>
      <c r="Q58">
        <v>1</v>
      </c>
      <c r="W58">
        <v>0</v>
      </c>
      <c r="X58">
        <v>-998837907</v>
      </c>
      <c r="Y58">
        <v>2.96</v>
      </c>
      <c r="AA58">
        <v>0</v>
      </c>
      <c r="AB58">
        <v>109.42</v>
      </c>
      <c r="AC58">
        <v>11.69</v>
      </c>
      <c r="AD58">
        <v>0</v>
      </c>
      <c r="AE58">
        <v>0</v>
      </c>
      <c r="AF58">
        <v>109.42</v>
      </c>
      <c r="AG58">
        <v>11.69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2.96</v>
      </c>
      <c r="AV58">
        <v>0</v>
      </c>
      <c r="AW58">
        <v>2</v>
      </c>
      <c r="AX58">
        <v>31892975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Y58*Source!I44</f>
        <v>0.31079999999999997</v>
      </c>
      <c r="CY58">
        <f t="shared" si="0"/>
        <v>109.42</v>
      </c>
      <c r="CZ58">
        <f t="shared" si="1"/>
        <v>109.42</v>
      </c>
      <c r="DA58">
        <f t="shared" si="2"/>
        <v>1</v>
      </c>
      <c r="DB58">
        <v>0</v>
      </c>
    </row>
    <row r="59" spans="1:106" ht="12.75">
      <c r="A59">
        <f>ROW(Source!A44)</f>
        <v>44</v>
      </c>
      <c r="B59">
        <v>31892590</v>
      </c>
      <c r="C59">
        <v>31892955</v>
      </c>
      <c r="D59">
        <v>27440160</v>
      </c>
      <c r="E59">
        <v>1</v>
      </c>
      <c r="F59">
        <v>1</v>
      </c>
      <c r="G59">
        <v>1</v>
      </c>
      <c r="H59">
        <v>2</v>
      </c>
      <c r="I59" t="s">
        <v>428</v>
      </c>
      <c r="J59" t="s">
        <v>429</v>
      </c>
      <c r="K59" t="s">
        <v>430</v>
      </c>
      <c r="L59">
        <v>1368</v>
      </c>
      <c r="N59">
        <v>1011</v>
      </c>
      <c r="O59" t="s">
        <v>382</v>
      </c>
      <c r="P59" t="s">
        <v>382</v>
      </c>
      <c r="Q59">
        <v>1</v>
      </c>
      <c r="W59">
        <v>0</v>
      </c>
      <c r="X59">
        <v>-1137829391</v>
      </c>
      <c r="Y59">
        <v>0.65</v>
      </c>
      <c r="AA59">
        <v>0</v>
      </c>
      <c r="AB59">
        <v>106.25</v>
      </c>
      <c r="AC59">
        <v>13.61</v>
      </c>
      <c r="AD59">
        <v>0</v>
      </c>
      <c r="AE59">
        <v>0</v>
      </c>
      <c r="AF59">
        <v>106.25</v>
      </c>
      <c r="AG59">
        <v>13.61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0.65</v>
      </c>
      <c r="AV59">
        <v>0</v>
      </c>
      <c r="AW59">
        <v>2</v>
      </c>
      <c r="AX59">
        <v>31892976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0.06825</v>
      </c>
      <c r="CY59">
        <f t="shared" si="0"/>
        <v>106.25</v>
      </c>
      <c r="CZ59">
        <f t="shared" si="1"/>
        <v>106.25</v>
      </c>
      <c r="DA59">
        <f t="shared" si="2"/>
        <v>1</v>
      </c>
      <c r="DB59">
        <v>0</v>
      </c>
    </row>
    <row r="60" spans="1:106" ht="12.75">
      <c r="A60">
        <f>ROW(Source!A44)</f>
        <v>44</v>
      </c>
      <c r="B60">
        <v>31892590</v>
      </c>
      <c r="C60">
        <v>31892955</v>
      </c>
      <c r="D60">
        <v>27415976</v>
      </c>
      <c r="E60">
        <v>1</v>
      </c>
      <c r="F60">
        <v>1</v>
      </c>
      <c r="G60">
        <v>1</v>
      </c>
      <c r="H60">
        <v>3</v>
      </c>
      <c r="I60" t="s">
        <v>431</v>
      </c>
      <c r="J60" t="s">
        <v>432</v>
      </c>
      <c r="K60" t="s">
        <v>433</v>
      </c>
      <c r="L60">
        <v>1339</v>
      </c>
      <c r="N60">
        <v>1007</v>
      </c>
      <c r="O60" t="s">
        <v>68</v>
      </c>
      <c r="P60" t="s">
        <v>68</v>
      </c>
      <c r="Q60">
        <v>1</v>
      </c>
      <c r="W60">
        <v>0</v>
      </c>
      <c r="X60">
        <v>-22627863</v>
      </c>
      <c r="Y60">
        <v>15</v>
      </c>
      <c r="AA60">
        <v>147.8</v>
      </c>
      <c r="AB60">
        <v>0</v>
      </c>
      <c r="AC60">
        <v>0</v>
      </c>
      <c r="AD60">
        <v>0</v>
      </c>
      <c r="AE60">
        <v>147.8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15</v>
      </c>
      <c r="AV60">
        <v>0</v>
      </c>
      <c r="AW60">
        <v>2</v>
      </c>
      <c r="AX60">
        <v>31892977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1.575</v>
      </c>
      <c r="CY60">
        <f>AA60</f>
        <v>147.8</v>
      </c>
      <c r="CZ60">
        <f>AE60</f>
        <v>147.8</v>
      </c>
      <c r="DA60">
        <f>AI60</f>
        <v>1</v>
      </c>
      <c r="DB60">
        <v>0</v>
      </c>
    </row>
    <row r="61" spans="1:106" ht="12.75">
      <c r="A61">
        <f>ROW(Source!A44)</f>
        <v>44</v>
      </c>
      <c r="B61">
        <v>31892590</v>
      </c>
      <c r="C61">
        <v>31892955</v>
      </c>
      <c r="D61">
        <v>27415980</v>
      </c>
      <c r="E61">
        <v>1</v>
      </c>
      <c r="F61">
        <v>1</v>
      </c>
      <c r="G61">
        <v>1</v>
      </c>
      <c r="H61">
        <v>3</v>
      </c>
      <c r="I61" t="s">
        <v>434</v>
      </c>
      <c r="J61" t="s">
        <v>435</v>
      </c>
      <c r="K61" t="s">
        <v>436</v>
      </c>
      <c r="L61">
        <v>1339</v>
      </c>
      <c r="N61">
        <v>1007</v>
      </c>
      <c r="O61" t="s">
        <v>68</v>
      </c>
      <c r="P61" t="s">
        <v>68</v>
      </c>
      <c r="Q61">
        <v>1</v>
      </c>
      <c r="W61">
        <v>0</v>
      </c>
      <c r="X61">
        <v>-489230923</v>
      </c>
      <c r="Y61">
        <v>189</v>
      </c>
      <c r="AA61">
        <v>105</v>
      </c>
      <c r="AB61">
        <v>0</v>
      </c>
      <c r="AC61">
        <v>0</v>
      </c>
      <c r="AD61">
        <v>0</v>
      </c>
      <c r="AE61">
        <v>105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189</v>
      </c>
      <c r="AV61">
        <v>0</v>
      </c>
      <c r="AW61">
        <v>2</v>
      </c>
      <c r="AX61">
        <v>31892978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19.845</v>
      </c>
      <c r="CY61">
        <f>AA61</f>
        <v>105</v>
      </c>
      <c r="CZ61">
        <f>AE61</f>
        <v>105</v>
      </c>
      <c r="DA61">
        <f>AI61</f>
        <v>1</v>
      </c>
      <c r="DB61">
        <v>0</v>
      </c>
    </row>
    <row r="62" spans="1:106" ht="12.75">
      <c r="A62">
        <f>ROW(Source!A44)</f>
        <v>44</v>
      </c>
      <c r="B62">
        <v>31892590</v>
      </c>
      <c r="C62">
        <v>31892955</v>
      </c>
      <c r="D62">
        <v>27416566</v>
      </c>
      <c r="E62">
        <v>1</v>
      </c>
      <c r="F62">
        <v>1</v>
      </c>
      <c r="G62">
        <v>1</v>
      </c>
      <c r="H62">
        <v>3</v>
      </c>
      <c r="I62" t="s">
        <v>414</v>
      </c>
      <c r="J62" t="s">
        <v>415</v>
      </c>
      <c r="K62" t="s">
        <v>416</v>
      </c>
      <c r="L62">
        <v>1339</v>
      </c>
      <c r="N62">
        <v>1007</v>
      </c>
      <c r="O62" t="s">
        <v>68</v>
      </c>
      <c r="P62" t="s">
        <v>68</v>
      </c>
      <c r="Q62">
        <v>1</v>
      </c>
      <c r="W62">
        <v>0</v>
      </c>
      <c r="X62">
        <v>1967222743</v>
      </c>
      <c r="Y62">
        <v>30</v>
      </c>
      <c r="AA62">
        <v>7.14</v>
      </c>
      <c r="AB62">
        <v>0</v>
      </c>
      <c r="AC62">
        <v>0</v>
      </c>
      <c r="AD62">
        <v>0</v>
      </c>
      <c r="AE62">
        <v>7.14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30</v>
      </c>
      <c r="AV62">
        <v>0</v>
      </c>
      <c r="AW62">
        <v>2</v>
      </c>
      <c r="AX62">
        <v>31892979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Y62*Source!I44</f>
        <v>3.15</v>
      </c>
      <c r="CY62">
        <f>AA62</f>
        <v>7.14</v>
      </c>
      <c r="CZ62">
        <f>AE62</f>
        <v>7.14</v>
      </c>
      <c r="DA62">
        <f>AI62</f>
        <v>1</v>
      </c>
      <c r="DB62">
        <v>0</v>
      </c>
    </row>
    <row r="63" spans="1:106" ht="12.75">
      <c r="A63">
        <f>ROW(Source!A45)</f>
        <v>45</v>
      </c>
      <c r="B63">
        <v>31892591</v>
      </c>
      <c r="C63">
        <v>31892955</v>
      </c>
      <c r="D63">
        <v>27494919</v>
      </c>
      <c r="E63">
        <v>1</v>
      </c>
      <c r="F63">
        <v>1</v>
      </c>
      <c r="G63">
        <v>1</v>
      </c>
      <c r="H63">
        <v>1</v>
      </c>
      <c r="I63" t="s">
        <v>417</v>
      </c>
      <c r="K63" t="s">
        <v>418</v>
      </c>
      <c r="L63">
        <v>1369</v>
      </c>
      <c r="N63">
        <v>1013</v>
      </c>
      <c r="O63" t="s">
        <v>376</v>
      </c>
      <c r="P63" t="s">
        <v>376</v>
      </c>
      <c r="Q63">
        <v>1</v>
      </c>
      <c r="W63">
        <v>0</v>
      </c>
      <c r="X63">
        <v>-1300479106</v>
      </c>
      <c r="Y63">
        <v>36.96</v>
      </c>
      <c r="AA63">
        <v>0</v>
      </c>
      <c r="AB63">
        <v>0</v>
      </c>
      <c r="AC63">
        <v>0</v>
      </c>
      <c r="AD63">
        <v>53.48</v>
      </c>
      <c r="AE63">
        <v>0</v>
      </c>
      <c r="AF63">
        <v>0</v>
      </c>
      <c r="AG63">
        <v>0</v>
      </c>
      <c r="AH63">
        <v>8.24</v>
      </c>
      <c r="AI63">
        <v>1</v>
      </c>
      <c r="AJ63">
        <v>1</v>
      </c>
      <c r="AK63">
        <v>1</v>
      </c>
      <c r="AL63">
        <v>6.49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36.96</v>
      </c>
      <c r="AV63">
        <v>1</v>
      </c>
      <c r="AW63">
        <v>2</v>
      </c>
      <c r="AX63">
        <v>31892968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Y63*Source!I45</f>
        <v>3.8808</v>
      </c>
      <c r="CY63">
        <f>AD63</f>
        <v>53.48</v>
      </c>
      <c r="CZ63">
        <f>AH63</f>
        <v>8.24</v>
      </c>
      <c r="DA63">
        <f>AL63</f>
        <v>6.49</v>
      </c>
      <c r="DB63">
        <v>0</v>
      </c>
    </row>
    <row r="64" spans="1:106" ht="12.75">
      <c r="A64">
        <f>ROW(Source!A45)</f>
        <v>45</v>
      </c>
      <c r="B64">
        <v>31892591</v>
      </c>
      <c r="C64">
        <v>31892955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26</v>
      </c>
      <c r="K64" t="s">
        <v>377</v>
      </c>
      <c r="L64">
        <v>608254</v>
      </c>
      <c r="N64">
        <v>1013</v>
      </c>
      <c r="O64" t="s">
        <v>378</v>
      </c>
      <c r="P64" t="s">
        <v>378</v>
      </c>
      <c r="Q64">
        <v>1</v>
      </c>
      <c r="W64">
        <v>0</v>
      </c>
      <c r="X64">
        <v>-185737400</v>
      </c>
      <c r="Y64">
        <v>41.95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6.49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41.95</v>
      </c>
      <c r="AV64">
        <v>2</v>
      </c>
      <c r="AW64">
        <v>2</v>
      </c>
      <c r="AX64">
        <v>31892969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Y64*Source!I45</f>
        <v>4.40475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ht="12.75">
      <c r="A65">
        <f>ROW(Source!A45)</f>
        <v>45</v>
      </c>
      <c r="B65">
        <v>31892591</v>
      </c>
      <c r="C65">
        <v>31892955</v>
      </c>
      <c r="D65">
        <v>27439571</v>
      </c>
      <c r="E65">
        <v>1</v>
      </c>
      <c r="F65">
        <v>1</v>
      </c>
      <c r="G65">
        <v>1</v>
      </c>
      <c r="H65">
        <v>2</v>
      </c>
      <c r="I65" t="s">
        <v>402</v>
      </c>
      <c r="J65" t="s">
        <v>403</v>
      </c>
      <c r="K65" t="s">
        <v>404</v>
      </c>
      <c r="L65">
        <v>1368</v>
      </c>
      <c r="N65">
        <v>1011</v>
      </c>
      <c r="O65" t="s">
        <v>382</v>
      </c>
      <c r="P65" t="s">
        <v>382</v>
      </c>
      <c r="Q65">
        <v>1</v>
      </c>
      <c r="W65">
        <v>0</v>
      </c>
      <c r="X65">
        <v>1462286705</v>
      </c>
      <c r="Y65">
        <v>3.98</v>
      </c>
      <c r="AA65">
        <v>0</v>
      </c>
      <c r="AB65">
        <v>573.85</v>
      </c>
      <c r="AC65">
        <v>10.14</v>
      </c>
      <c r="AD65">
        <v>0</v>
      </c>
      <c r="AE65">
        <v>0</v>
      </c>
      <c r="AF65">
        <v>88.42</v>
      </c>
      <c r="AG65">
        <v>10.14</v>
      </c>
      <c r="AH65">
        <v>0</v>
      </c>
      <c r="AI65">
        <v>1</v>
      </c>
      <c r="AJ65">
        <v>6.49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3.98</v>
      </c>
      <c r="AV65">
        <v>0</v>
      </c>
      <c r="AW65">
        <v>2</v>
      </c>
      <c r="AX65">
        <v>31892970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Y65*Source!I45</f>
        <v>0.4179</v>
      </c>
      <c r="CY65">
        <f aca="true" t="shared" si="3" ref="CY65:CY71">AB65</f>
        <v>573.85</v>
      </c>
      <c r="CZ65">
        <f aca="true" t="shared" si="4" ref="CZ65:CZ71">AF65</f>
        <v>88.42</v>
      </c>
      <c r="DA65">
        <f aca="true" t="shared" si="5" ref="DA65:DA71">AJ65</f>
        <v>6.49</v>
      </c>
      <c r="DB65">
        <v>0</v>
      </c>
    </row>
    <row r="66" spans="1:106" ht="12.75">
      <c r="A66">
        <f>ROW(Source!A45)</f>
        <v>45</v>
      </c>
      <c r="B66">
        <v>31892591</v>
      </c>
      <c r="C66">
        <v>31892955</v>
      </c>
      <c r="D66">
        <v>27439851</v>
      </c>
      <c r="E66">
        <v>1</v>
      </c>
      <c r="F66">
        <v>1</v>
      </c>
      <c r="G66">
        <v>1</v>
      </c>
      <c r="H66">
        <v>2</v>
      </c>
      <c r="I66" t="s">
        <v>419</v>
      </c>
      <c r="J66" t="s">
        <v>420</v>
      </c>
      <c r="K66" t="s">
        <v>421</v>
      </c>
      <c r="L66">
        <v>1368</v>
      </c>
      <c r="N66">
        <v>1011</v>
      </c>
      <c r="O66" t="s">
        <v>382</v>
      </c>
      <c r="P66" t="s">
        <v>382</v>
      </c>
      <c r="Q66">
        <v>1</v>
      </c>
      <c r="W66">
        <v>0</v>
      </c>
      <c r="X66">
        <v>82665938</v>
      </c>
      <c r="Y66">
        <v>2.59</v>
      </c>
      <c r="AA66">
        <v>0</v>
      </c>
      <c r="AB66">
        <v>576.25</v>
      </c>
      <c r="AC66">
        <v>13.61</v>
      </c>
      <c r="AD66">
        <v>0</v>
      </c>
      <c r="AE66">
        <v>0</v>
      </c>
      <c r="AF66">
        <v>88.79</v>
      </c>
      <c r="AG66">
        <v>13.61</v>
      </c>
      <c r="AH66">
        <v>0</v>
      </c>
      <c r="AI66">
        <v>1</v>
      </c>
      <c r="AJ66">
        <v>6.49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2.59</v>
      </c>
      <c r="AV66">
        <v>0</v>
      </c>
      <c r="AW66">
        <v>2</v>
      </c>
      <c r="AX66">
        <v>31892971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0.27194999999999997</v>
      </c>
      <c r="CY66">
        <f t="shared" si="3"/>
        <v>576.25</v>
      </c>
      <c r="CZ66">
        <f t="shared" si="4"/>
        <v>88.79</v>
      </c>
      <c r="DA66">
        <f t="shared" si="5"/>
        <v>6.49</v>
      </c>
      <c r="DB66">
        <v>0</v>
      </c>
    </row>
    <row r="67" spans="1:106" ht="12.75">
      <c r="A67">
        <f>ROW(Source!A45)</f>
        <v>45</v>
      </c>
      <c r="B67">
        <v>31892591</v>
      </c>
      <c r="C67">
        <v>31892955</v>
      </c>
      <c r="D67">
        <v>27440061</v>
      </c>
      <c r="E67">
        <v>1</v>
      </c>
      <c r="F67">
        <v>1</v>
      </c>
      <c r="G67">
        <v>1</v>
      </c>
      <c r="H67">
        <v>2</v>
      </c>
      <c r="I67" t="s">
        <v>405</v>
      </c>
      <c r="J67" t="s">
        <v>406</v>
      </c>
      <c r="K67" t="s">
        <v>407</v>
      </c>
      <c r="L67">
        <v>1368</v>
      </c>
      <c r="N67">
        <v>1011</v>
      </c>
      <c r="O67" t="s">
        <v>382</v>
      </c>
      <c r="P67" t="s">
        <v>382</v>
      </c>
      <c r="Q67">
        <v>1</v>
      </c>
      <c r="W67">
        <v>0</v>
      </c>
      <c r="X67">
        <v>2145885116</v>
      </c>
      <c r="Y67">
        <v>0.41</v>
      </c>
      <c r="AA67">
        <v>0</v>
      </c>
      <c r="AB67">
        <v>782.5</v>
      </c>
      <c r="AC67">
        <v>13.61</v>
      </c>
      <c r="AD67">
        <v>0</v>
      </c>
      <c r="AE67">
        <v>0</v>
      </c>
      <c r="AF67">
        <v>120.57</v>
      </c>
      <c r="AG67">
        <v>13.61</v>
      </c>
      <c r="AH67">
        <v>0</v>
      </c>
      <c r="AI67">
        <v>1</v>
      </c>
      <c r="AJ67">
        <v>6.49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0.41</v>
      </c>
      <c r="AV67">
        <v>0</v>
      </c>
      <c r="AW67">
        <v>2</v>
      </c>
      <c r="AX67">
        <v>31892972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Y67*Source!I45</f>
        <v>0.04305</v>
      </c>
      <c r="CY67">
        <f t="shared" si="3"/>
        <v>782.5</v>
      </c>
      <c r="CZ67">
        <f t="shared" si="4"/>
        <v>120.57</v>
      </c>
      <c r="DA67">
        <f t="shared" si="5"/>
        <v>6.49</v>
      </c>
      <c r="DB67">
        <v>0</v>
      </c>
    </row>
    <row r="68" spans="1:106" ht="12.75">
      <c r="A68">
        <f>ROW(Source!A45)</f>
        <v>45</v>
      </c>
      <c r="B68">
        <v>31892591</v>
      </c>
      <c r="C68">
        <v>31892955</v>
      </c>
      <c r="D68">
        <v>27440082</v>
      </c>
      <c r="E68">
        <v>1</v>
      </c>
      <c r="F68">
        <v>1</v>
      </c>
      <c r="G68">
        <v>1</v>
      </c>
      <c r="H68">
        <v>2</v>
      </c>
      <c r="I68" t="s">
        <v>422</v>
      </c>
      <c r="J68" t="s">
        <v>423</v>
      </c>
      <c r="K68" t="s">
        <v>424</v>
      </c>
      <c r="L68">
        <v>1368</v>
      </c>
      <c r="N68">
        <v>1011</v>
      </c>
      <c r="O68" t="s">
        <v>382</v>
      </c>
      <c r="P68" t="s">
        <v>382</v>
      </c>
      <c r="Q68">
        <v>1</v>
      </c>
      <c r="W68">
        <v>0</v>
      </c>
      <c r="X68">
        <v>-1537811087</v>
      </c>
      <c r="Y68">
        <v>9.7</v>
      </c>
      <c r="AA68">
        <v>0</v>
      </c>
      <c r="AB68">
        <v>432.75</v>
      </c>
      <c r="AC68">
        <v>11.69</v>
      </c>
      <c r="AD68">
        <v>0</v>
      </c>
      <c r="AE68">
        <v>0</v>
      </c>
      <c r="AF68">
        <v>66.68</v>
      </c>
      <c r="AG68">
        <v>11.69</v>
      </c>
      <c r="AH68">
        <v>0</v>
      </c>
      <c r="AI68">
        <v>1</v>
      </c>
      <c r="AJ68">
        <v>6.49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9.7</v>
      </c>
      <c r="AV68">
        <v>0</v>
      </c>
      <c r="AW68">
        <v>2</v>
      </c>
      <c r="AX68">
        <v>31892973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Y68*Source!I45</f>
        <v>1.0185</v>
      </c>
      <c r="CY68">
        <f t="shared" si="3"/>
        <v>432.75</v>
      </c>
      <c r="CZ68">
        <f t="shared" si="4"/>
        <v>66.68</v>
      </c>
      <c r="DA68">
        <f t="shared" si="5"/>
        <v>6.49</v>
      </c>
      <c r="DB68">
        <v>0</v>
      </c>
    </row>
    <row r="69" spans="1:106" ht="12.75">
      <c r="A69">
        <f>ROW(Source!A45)</f>
        <v>45</v>
      </c>
      <c r="B69">
        <v>31892591</v>
      </c>
      <c r="C69">
        <v>31892955</v>
      </c>
      <c r="D69">
        <v>27440083</v>
      </c>
      <c r="E69">
        <v>1</v>
      </c>
      <c r="F69">
        <v>1</v>
      </c>
      <c r="G69">
        <v>1</v>
      </c>
      <c r="H69">
        <v>2</v>
      </c>
      <c r="I69" t="s">
        <v>425</v>
      </c>
      <c r="J69" t="s">
        <v>426</v>
      </c>
      <c r="K69" t="s">
        <v>427</v>
      </c>
      <c r="L69">
        <v>1368</v>
      </c>
      <c r="N69">
        <v>1011</v>
      </c>
      <c r="O69" t="s">
        <v>382</v>
      </c>
      <c r="P69" t="s">
        <v>382</v>
      </c>
      <c r="Q69">
        <v>1</v>
      </c>
      <c r="W69">
        <v>0</v>
      </c>
      <c r="X69">
        <v>1843364789</v>
      </c>
      <c r="Y69">
        <v>21.66</v>
      </c>
      <c r="AA69">
        <v>0</v>
      </c>
      <c r="AB69">
        <v>737</v>
      </c>
      <c r="AC69">
        <v>14.52</v>
      </c>
      <c r="AD69">
        <v>0</v>
      </c>
      <c r="AE69">
        <v>0</v>
      </c>
      <c r="AF69">
        <v>113.56</v>
      </c>
      <c r="AG69">
        <v>14.52</v>
      </c>
      <c r="AH69">
        <v>0</v>
      </c>
      <c r="AI69">
        <v>1</v>
      </c>
      <c r="AJ69">
        <v>6.49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21.66</v>
      </c>
      <c r="AV69">
        <v>0</v>
      </c>
      <c r="AW69">
        <v>2</v>
      </c>
      <c r="AX69">
        <v>31892974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Y69*Source!I45</f>
        <v>2.2742999999999998</v>
      </c>
      <c r="CY69">
        <f t="shared" si="3"/>
        <v>737</v>
      </c>
      <c r="CZ69">
        <f t="shared" si="4"/>
        <v>113.56</v>
      </c>
      <c r="DA69">
        <f t="shared" si="5"/>
        <v>6.49</v>
      </c>
      <c r="DB69">
        <v>0</v>
      </c>
    </row>
    <row r="70" spans="1:106" ht="12.75">
      <c r="A70">
        <f>ROW(Source!A45)</f>
        <v>45</v>
      </c>
      <c r="B70">
        <v>31892591</v>
      </c>
      <c r="C70">
        <v>31892955</v>
      </c>
      <c r="D70">
        <v>27440145</v>
      </c>
      <c r="E70">
        <v>1</v>
      </c>
      <c r="F70">
        <v>1</v>
      </c>
      <c r="G70">
        <v>1</v>
      </c>
      <c r="H70">
        <v>2</v>
      </c>
      <c r="I70" t="s">
        <v>411</v>
      </c>
      <c r="J70" t="s">
        <v>412</v>
      </c>
      <c r="K70" t="s">
        <v>413</v>
      </c>
      <c r="L70">
        <v>1368</v>
      </c>
      <c r="N70">
        <v>1011</v>
      </c>
      <c r="O70" t="s">
        <v>382</v>
      </c>
      <c r="P70" t="s">
        <v>382</v>
      </c>
      <c r="Q70">
        <v>1</v>
      </c>
      <c r="W70">
        <v>0</v>
      </c>
      <c r="X70">
        <v>-998837907</v>
      </c>
      <c r="Y70">
        <v>2.96</v>
      </c>
      <c r="AA70">
        <v>0</v>
      </c>
      <c r="AB70">
        <v>710.14</v>
      </c>
      <c r="AC70">
        <v>11.69</v>
      </c>
      <c r="AD70">
        <v>0</v>
      </c>
      <c r="AE70">
        <v>0</v>
      </c>
      <c r="AF70">
        <v>109.42</v>
      </c>
      <c r="AG70">
        <v>11.69</v>
      </c>
      <c r="AH70">
        <v>0</v>
      </c>
      <c r="AI70">
        <v>1</v>
      </c>
      <c r="AJ70">
        <v>6.49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2.96</v>
      </c>
      <c r="AV70">
        <v>0</v>
      </c>
      <c r="AW70">
        <v>2</v>
      </c>
      <c r="AX70">
        <v>31892975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Y70*Source!I45</f>
        <v>0.31079999999999997</v>
      </c>
      <c r="CY70">
        <f t="shared" si="3"/>
        <v>710.14</v>
      </c>
      <c r="CZ70">
        <f t="shared" si="4"/>
        <v>109.42</v>
      </c>
      <c r="DA70">
        <f t="shared" si="5"/>
        <v>6.49</v>
      </c>
      <c r="DB70">
        <v>0</v>
      </c>
    </row>
    <row r="71" spans="1:106" ht="12.75">
      <c r="A71">
        <f>ROW(Source!A45)</f>
        <v>45</v>
      </c>
      <c r="B71">
        <v>31892591</v>
      </c>
      <c r="C71">
        <v>31892955</v>
      </c>
      <c r="D71">
        <v>27440160</v>
      </c>
      <c r="E71">
        <v>1</v>
      </c>
      <c r="F71">
        <v>1</v>
      </c>
      <c r="G71">
        <v>1</v>
      </c>
      <c r="H71">
        <v>2</v>
      </c>
      <c r="I71" t="s">
        <v>428</v>
      </c>
      <c r="J71" t="s">
        <v>429</v>
      </c>
      <c r="K71" t="s">
        <v>430</v>
      </c>
      <c r="L71">
        <v>1368</v>
      </c>
      <c r="N71">
        <v>1011</v>
      </c>
      <c r="O71" t="s">
        <v>382</v>
      </c>
      <c r="P71" t="s">
        <v>382</v>
      </c>
      <c r="Q71">
        <v>1</v>
      </c>
      <c r="W71">
        <v>0</v>
      </c>
      <c r="X71">
        <v>-1137829391</v>
      </c>
      <c r="Y71">
        <v>0.65</v>
      </c>
      <c r="AA71">
        <v>0</v>
      </c>
      <c r="AB71">
        <v>689.56</v>
      </c>
      <c r="AC71">
        <v>13.61</v>
      </c>
      <c r="AD71">
        <v>0</v>
      </c>
      <c r="AE71">
        <v>0</v>
      </c>
      <c r="AF71">
        <v>106.25</v>
      </c>
      <c r="AG71">
        <v>13.61</v>
      </c>
      <c r="AH71">
        <v>0</v>
      </c>
      <c r="AI71">
        <v>1</v>
      </c>
      <c r="AJ71">
        <v>6.49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0.65</v>
      </c>
      <c r="AV71">
        <v>0</v>
      </c>
      <c r="AW71">
        <v>2</v>
      </c>
      <c r="AX71">
        <v>31892976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0.06825</v>
      </c>
      <c r="CY71">
        <f t="shared" si="3"/>
        <v>689.56</v>
      </c>
      <c r="CZ71">
        <f t="shared" si="4"/>
        <v>106.25</v>
      </c>
      <c r="DA71">
        <f t="shared" si="5"/>
        <v>6.49</v>
      </c>
      <c r="DB71">
        <v>0</v>
      </c>
    </row>
    <row r="72" spans="1:106" ht="12.75">
      <c r="A72">
        <f>ROW(Source!A45)</f>
        <v>45</v>
      </c>
      <c r="B72">
        <v>31892591</v>
      </c>
      <c r="C72">
        <v>31892955</v>
      </c>
      <c r="D72">
        <v>27415976</v>
      </c>
      <c r="E72">
        <v>1</v>
      </c>
      <c r="F72">
        <v>1</v>
      </c>
      <c r="G72">
        <v>1</v>
      </c>
      <c r="H72">
        <v>3</v>
      </c>
      <c r="I72" t="s">
        <v>431</v>
      </c>
      <c r="J72" t="s">
        <v>432</v>
      </c>
      <c r="K72" t="s">
        <v>433</v>
      </c>
      <c r="L72">
        <v>1339</v>
      </c>
      <c r="N72">
        <v>1007</v>
      </c>
      <c r="O72" t="s">
        <v>68</v>
      </c>
      <c r="P72" t="s">
        <v>68</v>
      </c>
      <c r="Q72">
        <v>1</v>
      </c>
      <c r="W72">
        <v>0</v>
      </c>
      <c r="X72">
        <v>-22627863</v>
      </c>
      <c r="Y72">
        <v>15</v>
      </c>
      <c r="AA72">
        <v>959.22</v>
      </c>
      <c r="AB72">
        <v>0</v>
      </c>
      <c r="AC72">
        <v>0</v>
      </c>
      <c r="AD72">
        <v>0</v>
      </c>
      <c r="AE72">
        <v>147.8</v>
      </c>
      <c r="AF72">
        <v>0</v>
      </c>
      <c r="AG72">
        <v>0</v>
      </c>
      <c r="AH72">
        <v>0</v>
      </c>
      <c r="AI72">
        <v>6.49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15</v>
      </c>
      <c r="AV72">
        <v>0</v>
      </c>
      <c r="AW72">
        <v>2</v>
      </c>
      <c r="AX72">
        <v>31892977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1.575</v>
      </c>
      <c r="CY72">
        <f>AA72</f>
        <v>959.22</v>
      </c>
      <c r="CZ72">
        <f>AE72</f>
        <v>147.8</v>
      </c>
      <c r="DA72">
        <f>AI72</f>
        <v>6.49</v>
      </c>
      <c r="DB72">
        <v>0</v>
      </c>
    </row>
    <row r="73" spans="1:106" ht="12.75">
      <c r="A73">
        <f>ROW(Source!A45)</f>
        <v>45</v>
      </c>
      <c r="B73">
        <v>31892591</v>
      </c>
      <c r="C73">
        <v>31892955</v>
      </c>
      <c r="D73">
        <v>27415980</v>
      </c>
      <c r="E73">
        <v>1</v>
      </c>
      <c r="F73">
        <v>1</v>
      </c>
      <c r="G73">
        <v>1</v>
      </c>
      <c r="H73">
        <v>3</v>
      </c>
      <c r="I73" t="s">
        <v>434</v>
      </c>
      <c r="J73" t="s">
        <v>435</v>
      </c>
      <c r="K73" t="s">
        <v>436</v>
      </c>
      <c r="L73">
        <v>1339</v>
      </c>
      <c r="N73">
        <v>1007</v>
      </c>
      <c r="O73" t="s">
        <v>68</v>
      </c>
      <c r="P73" t="s">
        <v>68</v>
      </c>
      <c r="Q73">
        <v>1</v>
      </c>
      <c r="W73">
        <v>0</v>
      </c>
      <c r="X73">
        <v>-489230923</v>
      </c>
      <c r="Y73">
        <v>189</v>
      </c>
      <c r="AA73">
        <v>681.45</v>
      </c>
      <c r="AB73">
        <v>0</v>
      </c>
      <c r="AC73">
        <v>0</v>
      </c>
      <c r="AD73">
        <v>0</v>
      </c>
      <c r="AE73">
        <v>105</v>
      </c>
      <c r="AF73">
        <v>0</v>
      </c>
      <c r="AG73">
        <v>0</v>
      </c>
      <c r="AH73">
        <v>0</v>
      </c>
      <c r="AI73">
        <v>6.49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189</v>
      </c>
      <c r="AV73">
        <v>0</v>
      </c>
      <c r="AW73">
        <v>2</v>
      </c>
      <c r="AX73">
        <v>31892978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19.845</v>
      </c>
      <c r="CY73">
        <f>AA73</f>
        <v>681.45</v>
      </c>
      <c r="CZ73">
        <f>AE73</f>
        <v>105</v>
      </c>
      <c r="DA73">
        <f>AI73</f>
        <v>6.49</v>
      </c>
      <c r="DB73">
        <v>0</v>
      </c>
    </row>
    <row r="74" spans="1:106" ht="12.75">
      <c r="A74">
        <f>ROW(Source!A45)</f>
        <v>45</v>
      </c>
      <c r="B74">
        <v>31892591</v>
      </c>
      <c r="C74">
        <v>31892955</v>
      </c>
      <c r="D74">
        <v>27416566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1339</v>
      </c>
      <c r="N74">
        <v>1007</v>
      </c>
      <c r="O74" t="s">
        <v>68</v>
      </c>
      <c r="P74" t="s">
        <v>68</v>
      </c>
      <c r="Q74">
        <v>1</v>
      </c>
      <c r="W74">
        <v>0</v>
      </c>
      <c r="X74">
        <v>1967222743</v>
      </c>
      <c r="Y74">
        <v>30</v>
      </c>
      <c r="AA74">
        <v>46.34</v>
      </c>
      <c r="AB74">
        <v>0</v>
      </c>
      <c r="AC74">
        <v>0</v>
      </c>
      <c r="AD74">
        <v>0</v>
      </c>
      <c r="AE74">
        <v>7.14</v>
      </c>
      <c r="AF74">
        <v>0</v>
      </c>
      <c r="AG74">
        <v>0</v>
      </c>
      <c r="AH74">
        <v>0</v>
      </c>
      <c r="AI74">
        <v>6.49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30</v>
      </c>
      <c r="AV74">
        <v>0</v>
      </c>
      <c r="AW74">
        <v>2</v>
      </c>
      <c r="AX74">
        <v>31892979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3.15</v>
      </c>
      <c r="CY74">
        <f>AA74</f>
        <v>46.34</v>
      </c>
      <c r="CZ74">
        <f>AE74</f>
        <v>7.14</v>
      </c>
      <c r="DA74">
        <f>AI74</f>
        <v>6.49</v>
      </c>
      <c r="DB74">
        <v>0</v>
      </c>
    </row>
    <row r="75" spans="1:106" ht="12.75">
      <c r="A75">
        <f>ROW(Source!A46)</f>
        <v>46</v>
      </c>
      <c r="B75">
        <v>31892590</v>
      </c>
      <c r="C75">
        <v>31892980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26</v>
      </c>
      <c r="K75" t="s">
        <v>377</v>
      </c>
      <c r="L75">
        <v>608254</v>
      </c>
      <c r="N75">
        <v>1013</v>
      </c>
      <c r="O75" t="s">
        <v>378</v>
      </c>
      <c r="P75" t="s">
        <v>378</v>
      </c>
      <c r="Q75">
        <v>1</v>
      </c>
      <c r="W75">
        <v>0</v>
      </c>
      <c r="X75">
        <v>-185737400</v>
      </c>
      <c r="Y75">
        <v>0.66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0.66</v>
      </c>
      <c r="AV75">
        <v>2</v>
      </c>
      <c r="AW75">
        <v>2</v>
      </c>
      <c r="AX75">
        <v>31892985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Y75*Source!I46</f>
        <v>0.05544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ht="12.75">
      <c r="A76">
        <f>ROW(Source!A46)</f>
        <v>46</v>
      </c>
      <c r="B76">
        <v>31892590</v>
      </c>
      <c r="C76">
        <v>31892980</v>
      </c>
      <c r="D76">
        <v>27440055</v>
      </c>
      <c r="E76">
        <v>1</v>
      </c>
      <c r="F76">
        <v>1</v>
      </c>
      <c r="G76">
        <v>1</v>
      </c>
      <c r="H76">
        <v>2</v>
      </c>
      <c r="I76" t="s">
        <v>437</v>
      </c>
      <c r="J76" t="s">
        <v>438</v>
      </c>
      <c r="K76" t="s">
        <v>439</v>
      </c>
      <c r="L76">
        <v>1368</v>
      </c>
      <c r="N76">
        <v>1011</v>
      </c>
      <c r="O76" t="s">
        <v>382</v>
      </c>
      <c r="P76" t="s">
        <v>382</v>
      </c>
      <c r="Q76">
        <v>1</v>
      </c>
      <c r="W76">
        <v>0</v>
      </c>
      <c r="X76">
        <v>1278765271</v>
      </c>
      <c r="Y76">
        <v>0.33</v>
      </c>
      <c r="AA76">
        <v>0</v>
      </c>
      <c r="AB76">
        <v>112.5</v>
      </c>
      <c r="AC76">
        <v>21.83</v>
      </c>
      <c r="AD76">
        <v>0</v>
      </c>
      <c r="AE76">
        <v>0</v>
      </c>
      <c r="AF76">
        <v>112.5</v>
      </c>
      <c r="AG76">
        <v>21.83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0.33</v>
      </c>
      <c r="AV76">
        <v>0</v>
      </c>
      <c r="AW76">
        <v>2</v>
      </c>
      <c r="AX76">
        <v>31892986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Y76*Source!I46</f>
        <v>0.02772</v>
      </c>
      <c r="CY76">
        <f>AB76</f>
        <v>112.5</v>
      </c>
      <c r="CZ76">
        <f>AF76</f>
        <v>112.5</v>
      </c>
      <c r="DA76">
        <f>AJ76</f>
        <v>1</v>
      </c>
      <c r="DB76">
        <v>0</v>
      </c>
    </row>
    <row r="77" spans="1:106" ht="12.75">
      <c r="A77">
        <f>ROW(Source!A46)</f>
        <v>46</v>
      </c>
      <c r="B77">
        <v>31892590</v>
      </c>
      <c r="C77">
        <v>31892980</v>
      </c>
      <c r="D77">
        <v>27372075</v>
      </c>
      <c r="E77">
        <v>1</v>
      </c>
      <c r="F77">
        <v>1</v>
      </c>
      <c r="G77">
        <v>1</v>
      </c>
      <c r="H77">
        <v>3</v>
      </c>
      <c r="I77" t="s">
        <v>86</v>
      </c>
      <c r="J77" t="s">
        <v>88</v>
      </c>
      <c r="K77" t="s">
        <v>87</v>
      </c>
      <c r="L77">
        <v>1348</v>
      </c>
      <c r="N77">
        <v>1009</v>
      </c>
      <c r="O77" t="s">
        <v>83</v>
      </c>
      <c r="P77" t="s">
        <v>83</v>
      </c>
      <c r="Q77">
        <v>1000</v>
      </c>
      <c r="W77">
        <v>0</v>
      </c>
      <c r="X77">
        <v>-1634898873</v>
      </c>
      <c r="Y77">
        <v>1.03</v>
      </c>
      <c r="AA77">
        <v>1700.14</v>
      </c>
      <c r="AB77">
        <v>0</v>
      </c>
      <c r="AC77">
        <v>0</v>
      </c>
      <c r="AD77">
        <v>0</v>
      </c>
      <c r="AE77">
        <v>1700.14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1.03</v>
      </c>
      <c r="AV77">
        <v>0</v>
      </c>
      <c r="AW77">
        <v>1</v>
      </c>
      <c r="AX77">
        <v>-1</v>
      </c>
      <c r="AY77">
        <v>0</v>
      </c>
      <c r="AZ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0.08652000000000001</v>
      </c>
      <c r="CY77">
        <f>AA77</f>
        <v>1700.14</v>
      </c>
      <c r="CZ77">
        <f>AE77</f>
        <v>1700.14</v>
      </c>
      <c r="DA77">
        <f>AI77</f>
        <v>1</v>
      </c>
      <c r="DB77">
        <v>0</v>
      </c>
    </row>
    <row r="78" spans="1:106" ht="12.75">
      <c r="A78">
        <f>ROW(Source!A46)</f>
        <v>46</v>
      </c>
      <c r="B78">
        <v>31892590</v>
      </c>
      <c r="C78">
        <v>31892980</v>
      </c>
      <c r="D78">
        <v>27372085</v>
      </c>
      <c r="E78">
        <v>1</v>
      </c>
      <c r="F78">
        <v>1</v>
      </c>
      <c r="G78">
        <v>1</v>
      </c>
      <c r="H78">
        <v>3</v>
      </c>
      <c r="I78" t="s">
        <v>81</v>
      </c>
      <c r="J78" t="s">
        <v>84</v>
      </c>
      <c r="K78" t="s">
        <v>82</v>
      </c>
      <c r="L78">
        <v>1348</v>
      </c>
      <c r="N78">
        <v>1009</v>
      </c>
      <c r="O78" t="s">
        <v>83</v>
      </c>
      <c r="P78" t="s">
        <v>83</v>
      </c>
      <c r="Q78">
        <v>1000</v>
      </c>
      <c r="W78">
        <v>1</v>
      </c>
      <c r="X78">
        <v>804858127</v>
      </c>
      <c r="Y78">
        <v>-1.03</v>
      </c>
      <c r="AA78">
        <v>1496.52</v>
      </c>
      <c r="AB78">
        <v>0</v>
      </c>
      <c r="AC78">
        <v>0</v>
      </c>
      <c r="AD78">
        <v>0</v>
      </c>
      <c r="AE78">
        <v>1496.52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-1.03</v>
      </c>
      <c r="AV78">
        <v>0</v>
      </c>
      <c r="AW78">
        <v>2</v>
      </c>
      <c r="AX78">
        <v>31892987</v>
      </c>
      <c r="AY78">
        <v>1</v>
      </c>
      <c r="AZ78">
        <v>6144</v>
      </c>
      <c r="BA78">
        <v>77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-0.08652000000000001</v>
      </c>
      <c r="CY78">
        <f>AA78</f>
        <v>1496.52</v>
      </c>
      <c r="CZ78">
        <f>AE78</f>
        <v>1496.52</v>
      </c>
      <c r="DA78">
        <f>AI78</f>
        <v>1</v>
      </c>
      <c r="DB78">
        <v>0</v>
      </c>
    </row>
    <row r="79" spans="1:106" ht="12.75">
      <c r="A79">
        <f>ROW(Source!A47)</f>
        <v>47</v>
      </c>
      <c r="B79">
        <v>31892591</v>
      </c>
      <c r="C79">
        <v>31892980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26</v>
      </c>
      <c r="K79" t="s">
        <v>377</v>
      </c>
      <c r="L79">
        <v>608254</v>
      </c>
      <c r="N79">
        <v>1013</v>
      </c>
      <c r="O79" t="s">
        <v>378</v>
      </c>
      <c r="P79" t="s">
        <v>378</v>
      </c>
      <c r="Q79">
        <v>1</v>
      </c>
      <c r="W79">
        <v>0</v>
      </c>
      <c r="X79">
        <v>-185737400</v>
      </c>
      <c r="Y79">
        <v>0.66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6.49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0.66</v>
      </c>
      <c r="AV79">
        <v>2</v>
      </c>
      <c r="AW79">
        <v>2</v>
      </c>
      <c r="AX79">
        <v>31892985</v>
      </c>
      <c r="AY79">
        <v>1</v>
      </c>
      <c r="AZ79">
        <v>0</v>
      </c>
      <c r="BA79">
        <v>78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0.05544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ht="12.75">
      <c r="A80">
        <f>ROW(Source!A47)</f>
        <v>47</v>
      </c>
      <c r="B80">
        <v>31892591</v>
      </c>
      <c r="C80">
        <v>31892980</v>
      </c>
      <c r="D80">
        <v>27440055</v>
      </c>
      <c r="E80">
        <v>1</v>
      </c>
      <c r="F80">
        <v>1</v>
      </c>
      <c r="G80">
        <v>1</v>
      </c>
      <c r="H80">
        <v>2</v>
      </c>
      <c r="I80" t="s">
        <v>437</v>
      </c>
      <c r="J80" t="s">
        <v>438</v>
      </c>
      <c r="K80" t="s">
        <v>439</v>
      </c>
      <c r="L80">
        <v>1368</v>
      </c>
      <c r="N80">
        <v>1011</v>
      </c>
      <c r="O80" t="s">
        <v>382</v>
      </c>
      <c r="P80" t="s">
        <v>382</v>
      </c>
      <c r="Q80">
        <v>1</v>
      </c>
      <c r="W80">
        <v>0</v>
      </c>
      <c r="X80">
        <v>1278765271</v>
      </c>
      <c r="Y80">
        <v>0.33</v>
      </c>
      <c r="AA80">
        <v>0</v>
      </c>
      <c r="AB80">
        <v>730.13</v>
      </c>
      <c r="AC80">
        <v>21.83</v>
      </c>
      <c r="AD80">
        <v>0</v>
      </c>
      <c r="AE80">
        <v>0</v>
      </c>
      <c r="AF80">
        <v>112.5</v>
      </c>
      <c r="AG80">
        <v>21.83</v>
      </c>
      <c r="AH80">
        <v>0</v>
      </c>
      <c r="AI80">
        <v>1</v>
      </c>
      <c r="AJ80">
        <v>6.49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0.33</v>
      </c>
      <c r="AV80">
        <v>0</v>
      </c>
      <c r="AW80">
        <v>2</v>
      </c>
      <c r="AX80">
        <v>31892986</v>
      </c>
      <c r="AY80">
        <v>1</v>
      </c>
      <c r="AZ80">
        <v>0</v>
      </c>
      <c r="BA80">
        <v>79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0.02772</v>
      </c>
      <c r="CY80">
        <f>AB80</f>
        <v>730.13</v>
      </c>
      <c r="CZ80">
        <f>AF80</f>
        <v>112.5</v>
      </c>
      <c r="DA80">
        <f>AJ80</f>
        <v>6.49</v>
      </c>
      <c r="DB80">
        <v>0</v>
      </c>
    </row>
    <row r="81" spans="1:106" ht="12.75">
      <c r="A81">
        <f>ROW(Source!A47)</f>
        <v>47</v>
      </c>
      <c r="B81">
        <v>31892591</v>
      </c>
      <c r="C81">
        <v>31892980</v>
      </c>
      <c r="D81">
        <v>27372075</v>
      </c>
      <c r="E81">
        <v>1</v>
      </c>
      <c r="F81">
        <v>1</v>
      </c>
      <c r="G81">
        <v>1</v>
      </c>
      <c r="H81">
        <v>3</v>
      </c>
      <c r="I81" t="s">
        <v>86</v>
      </c>
      <c r="J81" t="s">
        <v>88</v>
      </c>
      <c r="K81" t="s">
        <v>87</v>
      </c>
      <c r="L81">
        <v>1348</v>
      </c>
      <c r="N81">
        <v>1009</v>
      </c>
      <c r="O81" t="s">
        <v>83</v>
      </c>
      <c r="P81" t="s">
        <v>83</v>
      </c>
      <c r="Q81">
        <v>1000</v>
      </c>
      <c r="W81">
        <v>0</v>
      </c>
      <c r="X81">
        <v>-1634898873</v>
      </c>
      <c r="Y81">
        <v>1.03</v>
      </c>
      <c r="AA81">
        <v>11033.91</v>
      </c>
      <c r="AB81">
        <v>0</v>
      </c>
      <c r="AC81">
        <v>0</v>
      </c>
      <c r="AD81">
        <v>0</v>
      </c>
      <c r="AE81">
        <v>1700.14</v>
      </c>
      <c r="AF81">
        <v>0</v>
      </c>
      <c r="AG81">
        <v>0</v>
      </c>
      <c r="AH81">
        <v>0</v>
      </c>
      <c r="AI81">
        <v>6.49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T81">
        <v>1.03</v>
      </c>
      <c r="AV81">
        <v>0</v>
      </c>
      <c r="AW81">
        <v>1</v>
      </c>
      <c r="AX81">
        <v>-1</v>
      </c>
      <c r="AY81">
        <v>0</v>
      </c>
      <c r="AZ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Y81*Source!I47</f>
        <v>0.08652000000000001</v>
      </c>
      <c r="CY81">
        <f>AA81</f>
        <v>11033.91</v>
      </c>
      <c r="CZ81">
        <f>AE81</f>
        <v>1700.14</v>
      </c>
      <c r="DA81">
        <f>AI81</f>
        <v>6.49</v>
      </c>
      <c r="DB81">
        <v>0</v>
      </c>
    </row>
    <row r="82" spans="1:106" ht="12.75">
      <c r="A82">
        <f>ROW(Source!A47)</f>
        <v>47</v>
      </c>
      <c r="B82">
        <v>31892591</v>
      </c>
      <c r="C82">
        <v>31892980</v>
      </c>
      <c r="D82">
        <v>27372085</v>
      </c>
      <c r="E82">
        <v>1</v>
      </c>
      <c r="F82">
        <v>1</v>
      </c>
      <c r="G82">
        <v>1</v>
      </c>
      <c r="H82">
        <v>3</v>
      </c>
      <c r="I82" t="s">
        <v>81</v>
      </c>
      <c r="J82" t="s">
        <v>84</v>
      </c>
      <c r="K82" t="s">
        <v>82</v>
      </c>
      <c r="L82">
        <v>1348</v>
      </c>
      <c r="N82">
        <v>1009</v>
      </c>
      <c r="O82" t="s">
        <v>83</v>
      </c>
      <c r="P82" t="s">
        <v>83</v>
      </c>
      <c r="Q82">
        <v>1000</v>
      </c>
      <c r="W82">
        <v>1</v>
      </c>
      <c r="X82">
        <v>804858127</v>
      </c>
      <c r="Y82">
        <v>-1.03</v>
      </c>
      <c r="AA82">
        <v>9712.41</v>
      </c>
      <c r="AB82">
        <v>0</v>
      </c>
      <c r="AC82">
        <v>0</v>
      </c>
      <c r="AD82">
        <v>0</v>
      </c>
      <c r="AE82">
        <v>1496.52</v>
      </c>
      <c r="AF82">
        <v>0</v>
      </c>
      <c r="AG82">
        <v>0</v>
      </c>
      <c r="AH82">
        <v>0</v>
      </c>
      <c r="AI82">
        <v>6.49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-1.03</v>
      </c>
      <c r="AV82">
        <v>0</v>
      </c>
      <c r="AW82">
        <v>2</v>
      </c>
      <c r="AX82">
        <v>31892987</v>
      </c>
      <c r="AY82">
        <v>1</v>
      </c>
      <c r="AZ82">
        <v>6144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Y82*Source!I47</f>
        <v>-0.08652000000000001</v>
      </c>
      <c r="CY82">
        <f>AA82</f>
        <v>9712.41</v>
      </c>
      <c r="CZ82">
        <f>AE82</f>
        <v>1496.52</v>
      </c>
      <c r="DA82">
        <f>AI82</f>
        <v>6.49</v>
      </c>
      <c r="DB82">
        <v>0</v>
      </c>
    </row>
    <row r="83" spans="1:106" ht="12.75">
      <c r="A83">
        <f>ROW(Source!A52)</f>
        <v>52</v>
      </c>
      <c r="B83">
        <v>31892590</v>
      </c>
      <c r="C83">
        <v>31892990</v>
      </c>
      <c r="D83">
        <v>27499237</v>
      </c>
      <c r="E83">
        <v>1</v>
      </c>
      <c r="F83">
        <v>1</v>
      </c>
      <c r="G83">
        <v>1</v>
      </c>
      <c r="H83">
        <v>1</v>
      </c>
      <c r="I83" t="s">
        <v>440</v>
      </c>
      <c r="K83" t="s">
        <v>441</v>
      </c>
      <c r="L83">
        <v>1369</v>
      </c>
      <c r="N83">
        <v>1013</v>
      </c>
      <c r="O83" t="s">
        <v>376</v>
      </c>
      <c r="P83" t="s">
        <v>376</v>
      </c>
      <c r="Q83">
        <v>1</v>
      </c>
      <c r="W83">
        <v>0</v>
      </c>
      <c r="X83">
        <v>2106676593</v>
      </c>
      <c r="Y83">
        <v>38.3</v>
      </c>
      <c r="AA83">
        <v>0</v>
      </c>
      <c r="AB83">
        <v>0</v>
      </c>
      <c r="AC83">
        <v>0</v>
      </c>
      <c r="AD83">
        <v>9.7</v>
      </c>
      <c r="AE83">
        <v>0</v>
      </c>
      <c r="AF83">
        <v>0</v>
      </c>
      <c r="AG83">
        <v>0</v>
      </c>
      <c r="AH83">
        <v>9.7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38.3</v>
      </c>
      <c r="AV83">
        <v>1</v>
      </c>
      <c r="AW83">
        <v>2</v>
      </c>
      <c r="AX83">
        <v>31893004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Y83*Source!I52</f>
        <v>4.0215</v>
      </c>
      <c r="CY83">
        <f>AD83</f>
        <v>9.7</v>
      </c>
      <c r="CZ83">
        <f>AH83</f>
        <v>9.7</v>
      </c>
      <c r="DA83">
        <f>AL83</f>
        <v>1</v>
      </c>
      <c r="DB83">
        <v>0</v>
      </c>
    </row>
    <row r="84" spans="1:106" ht="12.75">
      <c r="A84">
        <f>ROW(Source!A52)</f>
        <v>52</v>
      </c>
      <c r="B84">
        <v>31892590</v>
      </c>
      <c r="C84">
        <v>31892990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26</v>
      </c>
      <c r="K84" t="s">
        <v>377</v>
      </c>
      <c r="L84">
        <v>608254</v>
      </c>
      <c r="N84">
        <v>1013</v>
      </c>
      <c r="O84" t="s">
        <v>378</v>
      </c>
      <c r="P84" t="s">
        <v>378</v>
      </c>
      <c r="Q84">
        <v>1</v>
      </c>
      <c r="W84">
        <v>0</v>
      </c>
      <c r="X84">
        <v>-185737400</v>
      </c>
      <c r="Y84">
        <v>19.08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19.08</v>
      </c>
      <c r="AV84">
        <v>2</v>
      </c>
      <c r="AW84">
        <v>2</v>
      </c>
      <c r="AX84">
        <v>31893005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Y84*Source!I52</f>
        <v>2.0033999999999996</v>
      </c>
      <c r="CY84">
        <f>AD84</f>
        <v>0</v>
      </c>
      <c r="CZ84">
        <f>AH84</f>
        <v>0</v>
      </c>
      <c r="DA84">
        <f>AL84</f>
        <v>1</v>
      </c>
      <c r="DB84">
        <v>0</v>
      </c>
    </row>
    <row r="85" spans="1:106" ht="12.75">
      <c r="A85">
        <f>ROW(Source!A52)</f>
        <v>52</v>
      </c>
      <c r="B85">
        <v>31892590</v>
      </c>
      <c r="C85">
        <v>31892990</v>
      </c>
      <c r="D85">
        <v>27439499</v>
      </c>
      <c r="E85">
        <v>1</v>
      </c>
      <c r="F85">
        <v>1</v>
      </c>
      <c r="G85">
        <v>1</v>
      </c>
      <c r="H85">
        <v>2</v>
      </c>
      <c r="I85" t="s">
        <v>388</v>
      </c>
      <c r="J85" t="s">
        <v>389</v>
      </c>
      <c r="K85" t="s">
        <v>390</v>
      </c>
      <c r="L85">
        <v>1368</v>
      </c>
      <c r="N85">
        <v>1011</v>
      </c>
      <c r="O85" t="s">
        <v>382</v>
      </c>
      <c r="P85" t="s">
        <v>382</v>
      </c>
      <c r="Q85">
        <v>1</v>
      </c>
      <c r="W85">
        <v>0</v>
      </c>
      <c r="X85">
        <v>1890856440</v>
      </c>
      <c r="Y85">
        <v>0.03</v>
      </c>
      <c r="AA85">
        <v>0</v>
      </c>
      <c r="AB85">
        <v>112.67</v>
      </c>
      <c r="AC85">
        <v>13.61</v>
      </c>
      <c r="AD85">
        <v>0</v>
      </c>
      <c r="AE85">
        <v>0</v>
      </c>
      <c r="AF85">
        <v>112.67</v>
      </c>
      <c r="AG85">
        <v>13.61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0.03</v>
      </c>
      <c r="AV85">
        <v>0</v>
      </c>
      <c r="AW85">
        <v>2</v>
      </c>
      <c r="AX85">
        <v>31893006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Y85*Source!I52</f>
        <v>0.0031499999999999996</v>
      </c>
      <c r="CY85">
        <f aca="true" t="shared" si="6" ref="CY85:CY91">AB85</f>
        <v>112.67</v>
      </c>
      <c r="CZ85">
        <f aca="true" t="shared" si="7" ref="CZ85:CZ91">AF85</f>
        <v>112.67</v>
      </c>
      <c r="DA85">
        <f aca="true" t="shared" si="8" ref="DA85:DA91">AJ85</f>
        <v>1</v>
      </c>
      <c r="DB85">
        <v>0</v>
      </c>
    </row>
    <row r="86" spans="1:106" ht="12.75">
      <c r="A86">
        <f>ROW(Source!A52)</f>
        <v>52</v>
      </c>
      <c r="B86">
        <v>31892590</v>
      </c>
      <c r="C86">
        <v>31892990</v>
      </c>
      <c r="D86">
        <v>27440068</v>
      </c>
      <c r="E86">
        <v>1</v>
      </c>
      <c r="F86">
        <v>1</v>
      </c>
      <c r="G86">
        <v>1</v>
      </c>
      <c r="H86">
        <v>2</v>
      </c>
      <c r="I86" t="s">
        <v>442</v>
      </c>
      <c r="J86" t="s">
        <v>443</v>
      </c>
      <c r="K86" t="s">
        <v>444</v>
      </c>
      <c r="L86">
        <v>1368</v>
      </c>
      <c r="N86">
        <v>1011</v>
      </c>
      <c r="O86" t="s">
        <v>382</v>
      </c>
      <c r="P86" t="s">
        <v>382</v>
      </c>
      <c r="Q86">
        <v>1</v>
      </c>
      <c r="W86">
        <v>0</v>
      </c>
      <c r="X86">
        <v>-102864759</v>
      </c>
      <c r="Y86">
        <v>1.4</v>
      </c>
      <c r="AA86">
        <v>0</v>
      </c>
      <c r="AB86">
        <v>16.53</v>
      </c>
      <c r="AC86">
        <v>0</v>
      </c>
      <c r="AD86">
        <v>0</v>
      </c>
      <c r="AE86">
        <v>0</v>
      </c>
      <c r="AF86">
        <v>16.53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1.4</v>
      </c>
      <c r="AV86">
        <v>0</v>
      </c>
      <c r="AW86">
        <v>2</v>
      </c>
      <c r="AX86">
        <v>31893007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Y86*Source!I52</f>
        <v>0.147</v>
      </c>
      <c r="CY86">
        <f t="shared" si="6"/>
        <v>16.53</v>
      </c>
      <c r="CZ86">
        <f t="shared" si="7"/>
        <v>16.53</v>
      </c>
      <c r="DA86">
        <f t="shared" si="8"/>
        <v>1</v>
      </c>
      <c r="DB86">
        <v>0</v>
      </c>
    </row>
    <row r="87" spans="1:106" ht="12.75">
      <c r="A87">
        <f>ROW(Source!A52)</f>
        <v>52</v>
      </c>
      <c r="B87">
        <v>31892590</v>
      </c>
      <c r="C87">
        <v>31892990</v>
      </c>
      <c r="D87">
        <v>27440082</v>
      </c>
      <c r="E87">
        <v>1</v>
      </c>
      <c r="F87">
        <v>1</v>
      </c>
      <c r="G87">
        <v>1</v>
      </c>
      <c r="H87">
        <v>2</v>
      </c>
      <c r="I87" t="s">
        <v>422</v>
      </c>
      <c r="J87" t="s">
        <v>423</v>
      </c>
      <c r="K87" t="s">
        <v>424</v>
      </c>
      <c r="L87">
        <v>1368</v>
      </c>
      <c r="N87">
        <v>1011</v>
      </c>
      <c r="O87" t="s">
        <v>382</v>
      </c>
      <c r="P87" t="s">
        <v>382</v>
      </c>
      <c r="Q87">
        <v>1</v>
      </c>
      <c r="W87">
        <v>0</v>
      </c>
      <c r="X87">
        <v>-1537811087</v>
      </c>
      <c r="Y87">
        <v>3.96</v>
      </c>
      <c r="AA87">
        <v>0</v>
      </c>
      <c r="AB87">
        <v>66.68</v>
      </c>
      <c r="AC87">
        <v>11.69</v>
      </c>
      <c r="AD87">
        <v>0</v>
      </c>
      <c r="AE87">
        <v>0</v>
      </c>
      <c r="AF87">
        <v>66.68</v>
      </c>
      <c r="AG87">
        <v>11.69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3.96</v>
      </c>
      <c r="AV87">
        <v>0</v>
      </c>
      <c r="AW87">
        <v>2</v>
      </c>
      <c r="AX87">
        <v>31893008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Y87*Source!I52</f>
        <v>0.4158</v>
      </c>
      <c r="CY87">
        <f t="shared" si="6"/>
        <v>66.68</v>
      </c>
      <c r="CZ87">
        <f t="shared" si="7"/>
        <v>66.68</v>
      </c>
      <c r="DA87">
        <f t="shared" si="8"/>
        <v>1</v>
      </c>
      <c r="DB87">
        <v>0</v>
      </c>
    </row>
    <row r="88" spans="1:106" ht="12.75">
      <c r="A88">
        <f>ROW(Source!A52)</f>
        <v>52</v>
      </c>
      <c r="B88">
        <v>31892590</v>
      </c>
      <c r="C88">
        <v>31892990</v>
      </c>
      <c r="D88">
        <v>27440083</v>
      </c>
      <c r="E88">
        <v>1</v>
      </c>
      <c r="F88">
        <v>1</v>
      </c>
      <c r="G88">
        <v>1</v>
      </c>
      <c r="H88">
        <v>2</v>
      </c>
      <c r="I88" t="s">
        <v>425</v>
      </c>
      <c r="J88" t="s">
        <v>426</v>
      </c>
      <c r="K88" t="s">
        <v>427</v>
      </c>
      <c r="L88">
        <v>1368</v>
      </c>
      <c r="N88">
        <v>1011</v>
      </c>
      <c r="O88" t="s">
        <v>382</v>
      </c>
      <c r="P88" t="s">
        <v>382</v>
      </c>
      <c r="Q88">
        <v>1</v>
      </c>
      <c r="W88">
        <v>0</v>
      </c>
      <c r="X88">
        <v>1843364789</v>
      </c>
      <c r="Y88">
        <v>11.51</v>
      </c>
      <c r="AA88">
        <v>0</v>
      </c>
      <c r="AB88">
        <v>113.56</v>
      </c>
      <c r="AC88">
        <v>14.52</v>
      </c>
      <c r="AD88">
        <v>0</v>
      </c>
      <c r="AE88">
        <v>0</v>
      </c>
      <c r="AF88">
        <v>113.56</v>
      </c>
      <c r="AG88">
        <v>14.52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11.51</v>
      </c>
      <c r="AV88">
        <v>0</v>
      </c>
      <c r="AW88">
        <v>2</v>
      </c>
      <c r="AX88">
        <v>31893009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Y88*Source!I52</f>
        <v>1.20855</v>
      </c>
      <c r="CY88">
        <f t="shared" si="6"/>
        <v>113.56</v>
      </c>
      <c r="CZ88">
        <f t="shared" si="7"/>
        <v>113.56</v>
      </c>
      <c r="DA88">
        <f t="shared" si="8"/>
        <v>1</v>
      </c>
      <c r="DB88">
        <v>0</v>
      </c>
    </row>
    <row r="89" spans="1:106" ht="12.75">
      <c r="A89">
        <f>ROW(Source!A52)</f>
        <v>52</v>
      </c>
      <c r="B89">
        <v>31892590</v>
      </c>
      <c r="C89">
        <v>31892990</v>
      </c>
      <c r="D89">
        <v>27440145</v>
      </c>
      <c r="E89">
        <v>1</v>
      </c>
      <c r="F89">
        <v>1</v>
      </c>
      <c r="G89">
        <v>1</v>
      </c>
      <c r="H89">
        <v>2</v>
      </c>
      <c r="I89" t="s">
        <v>411</v>
      </c>
      <c r="J89" t="s">
        <v>412</v>
      </c>
      <c r="K89" t="s">
        <v>413</v>
      </c>
      <c r="L89">
        <v>1368</v>
      </c>
      <c r="N89">
        <v>1011</v>
      </c>
      <c r="O89" t="s">
        <v>382</v>
      </c>
      <c r="P89" t="s">
        <v>382</v>
      </c>
      <c r="Q89">
        <v>1</v>
      </c>
      <c r="W89">
        <v>0</v>
      </c>
      <c r="X89">
        <v>-998837907</v>
      </c>
      <c r="Y89">
        <v>0.39</v>
      </c>
      <c r="AA89">
        <v>0</v>
      </c>
      <c r="AB89">
        <v>109.42</v>
      </c>
      <c r="AC89">
        <v>11.69</v>
      </c>
      <c r="AD89">
        <v>0</v>
      </c>
      <c r="AE89">
        <v>0</v>
      </c>
      <c r="AF89">
        <v>109.42</v>
      </c>
      <c r="AG89">
        <v>11.69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0.39</v>
      </c>
      <c r="AV89">
        <v>0</v>
      </c>
      <c r="AW89">
        <v>2</v>
      </c>
      <c r="AX89">
        <v>31893010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Y89*Source!I52</f>
        <v>0.04095</v>
      </c>
      <c r="CY89">
        <f t="shared" si="6"/>
        <v>109.42</v>
      </c>
      <c r="CZ89">
        <f t="shared" si="7"/>
        <v>109.42</v>
      </c>
      <c r="DA89">
        <f t="shared" si="8"/>
        <v>1</v>
      </c>
      <c r="DB89">
        <v>0</v>
      </c>
    </row>
    <row r="90" spans="1:106" ht="12.75">
      <c r="A90">
        <f>ROW(Source!A52)</f>
        <v>52</v>
      </c>
      <c r="B90">
        <v>31892590</v>
      </c>
      <c r="C90">
        <v>31892990</v>
      </c>
      <c r="D90">
        <v>27440168</v>
      </c>
      <c r="E90">
        <v>1</v>
      </c>
      <c r="F90">
        <v>1</v>
      </c>
      <c r="G90">
        <v>1</v>
      </c>
      <c r="H90">
        <v>2</v>
      </c>
      <c r="I90" t="s">
        <v>445</v>
      </c>
      <c r="J90" t="s">
        <v>446</v>
      </c>
      <c r="K90" t="s">
        <v>447</v>
      </c>
      <c r="L90">
        <v>1368</v>
      </c>
      <c r="N90">
        <v>1011</v>
      </c>
      <c r="O90" t="s">
        <v>382</v>
      </c>
      <c r="P90" t="s">
        <v>382</v>
      </c>
      <c r="Q90">
        <v>1</v>
      </c>
      <c r="W90">
        <v>0</v>
      </c>
      <c r="X90">
        <v>-98017084</v>
      </c>
      <c r="Y90">
        <v>3.19</v>
      </c>
      <c r="AA90">
        <v>0</v>
      </c>
      <c r="AB90">
        <v>191.89</v>
      </c>
      <c r="AC90">
        <v>14.52</v>
      </c>
      <c r="AD90">
        <v>0</v>
      </c>
      <c r="AE90">
        <v>0</v>
      </c>
      <c r="AF90">
        <v>191.89</v>
      </c>
      <c r="AG90">
        <v>14.52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3.19</v>
      </c>
      <c r="AV90">
        <v>0</v>
      </c>
      <c r="AW90">
        <v>2</v>
      </c>
      <c r="AX90">
        <v>31893011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Y90*Source!I52</f>
        <v>0.33494999999999997</v>
      </c>
      <c r="CY90">
        <f t="shared" si="6"/>
        <v>191.89</v>
      </c>
      <c r="CZ90">
        <f t="shared" si="7"/>
        <v>191.89</v>
      </c>
      <c r="DA90">
        <f t="shared" si="8"/>
        <v>1</v>
      </c>
      <c r="DB90">
        <v>0</v>
      </c>
    </row>
    <row r="91" spans="1:106" ht="12.75">
      <c r="A91">
        <f>ROW(Source!A52)</f>
        <v>52</v>
      </c>
      <c r="B91">
        <v>31892590</v>
      </c>
      <c r="C91">
        <v>31892990</v>
      </c>
      <c r="D91">
        <v>27441327</v>
      </c>
      <c r="E91">
        <v>1</v>
      </c>
      <c r="F91">
        <v>1</v>
      </c>
      <c r="G91">
        <v>1</v>
      </c>
      <c r="H91">
        <v>2</v>
      </c>
      <c r="I91" t="s">
        <v>391</v>
      </c>
      <c r="J91" t="s">
        <v>392</v>
      </c>
      <c r="K91" t="s">
        <v>393</v>
      </c>
      <c r="L91">
        <v>1368</v>
      </c>
      <c r="N91">
        <v>1011</v>
      </c>
      <c r="O91" t="s">
        <v>382</v>
      </c>
      <c r="P91" t="s">
        <v>382</v>
      </c>
      <c r="Q91">
        <v>1</v>
      </c>
      <c r="W91">
        <v>0</v>
      </c>
      <c r="X91">
        <v>-1583389094</v>
      </c>
      <c r="Y91">
        <v>0.04</v>
      </c>
      <c r="AA91">
        <v>0</v>
      </c>
      <c r="AB91">
        <v>93.37</v>
      </c>
      <c r="AC91">
        <v>11.69</v>
      </c>
      <c r="AD91">
        <v>0</v>
      </c>
      <c r="AE91">
        <v>0</v>
      </c>
      <c r="AF91">
        <v>93.37</v>
      </c>
      <c r="AG91">
        <v>11.69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0.04</v>
      </c>
      <c r="AV91">
        <v>0</v>
      </c>
      <c r="AW91">
        <v>2</v>
      </c>
      <c r="AX91">
        <v>31893012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Y91*Source!I52</f>
        <v>0.0042</v>
      </c>
      <c r="CY91">
        <f t="shared" si="6"/>
        <v>93.37</v>
      </c>
      <c r="CZ91">
        <f t="shared" si="7"/>
        <v>93.37</v>
      </c>
      <c r="DA91">
        <f t="shared" si="8"/>
        <v>1</v>
      </c>
      <c r="DB91">
        <v>0</v>
      </c>
    </row>
    <row r="92" spans="1:106" ht="12.75">
      <c r="A92">
        <f>ROW(Source!A52)</f>
        <v>52</v>
      </c>
      <c r="B92">
        <v>31892590</v>
      </c>
      <c r="C92">
        <v>31892990</v>
      </c>
      <c r="D92">
        <v>27377050</v>
      </c>
      <c r="E92">
        <v>1</v>
      </c>
      <c r="F92">
        <v>1</v>
      </c>
      <c r="G92">
        <v>1</v>
      </c>
      <c r="H92">
        <v>3</v>
      </c>
      <c r="I92" t="s">
        <v>448</v>
      </c>
      <c r="J92" t="s">
        <v>449</v>
      </c>
      <c r="K92" t="s">
        <v>450</v>
      </c>
      <c r="L92">
        <v>1348</v>
      </c>
      <c r="N92">
        <v>1009</v>
      </c>
      <c r="O92" t="s">
        <v>83</v>
      </c>
      <c r="P92" t="s">
        <v>83</v>
      </c>
      <c r="Q92">
        <v>1000</v>
      </c>
      <c r="W92">
        <v>0</v>
      </c>
      <c r="X92">
        <v>104674631</v>
      </c>
      <c r="Y92">
        <v>0.0062</v>
      </c>
      <c r="AA92">
        <v>6024.94</v>
      </c>
      <c r="AB92">
        <v>0</v>
      </c>
      <c r="AC92">
        <v>0</v>
      </c>
      <c r="AD92">
        <v>0</v>
      </c>
      <c r="AE92">
        <v>6024.94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0.0062</v>
      </c>
      <c r="AV92">
        <v>0</v>
      </c>
      <c r="AW92">
        <v>2</v>
      </c>
      <c r="AX92">
        <v>31893013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Y92*Source!I52</f>
        <v>0.000651</v>
      </c>
      <c r="CY92">
        <f>AA92</f>
        <v>6024.94</v>
      </c>
      <c r="CZ92">
        <f>AE92</f>
        <v>6024.94</v>
      </c>
      <c r="DA92">
        <f>AI92</f>
        <v>1</v>
      </c>
      <c r="DB92">
        <v>0</v>
      </c>
    </row>
    <row r="93" spans="1:106" ht="12.75">
      <c r="A93">
        <f>ROW(Source!A52)</f>
        <v>52</v>
      </c>
      <c r="B93">
        <v>31892590</v>
      </c>
      <c r="C93">
        <v>31892990</v>
      </c>
      <c r="D93">
        <v>27372075</v>
      </c>
      <c r="E93">
        <v>1</v>
      </c>
      <c r="F93">
        <v>1</v>
      </c>
      <c r="G93">
        <v>1</v>
      </c>
      <c r="H93">
        <v>3</v>
      </c>
      <c r="I93" t="s">
        <v>86</v>
      </c>
      <c r="J93" t="s">
        <v>88</v>
      </c>
      <c r="K93" t="s">
        <v>87</v>
      </c>
      <c r="L93">
        <v>1348</v>
      </c>
      <c r="N93">
        <v>1009</v>
      </c>
      <c r="O93" t="s">
        <v>83</v>
      </c>
      <c r="P93" t="s">
        <v>83</v>
      </c>
      <c r="Q93">
        <v>1000</v>
      </c>
      <c r="W93">
        <v>0</v>
      </c>
      <c r="X93">
        <v>-1634898873</v>
      </c>
      <c r="Y93">
        <v>0.0108</v>
      </c>
      <c r="AA93">
        <v>1700.14</v>
      </c>
      <c r="AB93">
        <v>0</v>
      </c>
      <c r="AC93">
        <v>0</v>
      </c>
      <c r="AD93">
        <v>0</v>
      </c>
      <c r="AE93">
        <v>1700.14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0.0108</v>
      </c>
      <c r="AV93">
        <v>0</v>
      </c>
      <c r="AW93">
        <v>2</v>
      </c>
      <c r="AX93">
        <v>31893014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Y93*Source!I52</f>
        <v>0.001134</v>
      </c>
      <c r="CY93">
        <f>AA93</f>
        <v>1700.14</v>
      </c>
      <c r="CZ93">
        <f>AE93</f>
        <v>1700.14</v>
      </c>
      <c r="DA93">
        <f>AI93</f>
        <v>1</v>
      </c>
      <c r="DB93">
        <v>0</v>
      </c>
    </row>
    <row r="94" spans="1:106" ht="12.75">
      <c r="A94">
        <f>ROW(Source!A52)</f>
        <v>52</v>
      </c>
      <c r="B94">
        <v>31892590</v>
      </c>
      <c r="C94">
        <v>31892990</v>
      </c>
      <c r="D94">
        <v>27379625</v>
      </c>
      <c r="E94">
        <v>1</v>
      </c>
      <c r="F94">
        <v>1</v>
      </c>
      <c r="G94">
        <v>1</v>
      </c>
      <c r="H94">
        <v>3</v>
      </c>
      <c r="I94" t="s">
        <v>451</v>
      </c>
      <c r="J94" t="s">
        <v>452</v>
      </c>
      <c r="K94" t="s">
        <v>453</v>
      </c>
      <c r="L94">
        <v>1339</v>
      </c>
      <c r="N94">
        <v>1007</v>
      </c>
      <c r="O94" t="s">
        <v>68</v>
      </c>
      <c r="P94" t="s">
        <v>68</v>
      </c>
      <c r="Q94">
        <v>1</v>
      </c>
      <c r="W94">
        <v>0</v>
      </c>
      <c r="X94">
        <v>143892880</v>
      </c>
      <c r="Y94">
        <v>0.15</v>
      </c>
      <c r="AA94">
        <v>1287</v>
      </c>
      <c r="AB94">
        <v>0</v>
      </c>
      <c r="AC94">
        <v>0</v>
      </c>
      <c r="AD94">
        <v>0</v>
      </c>
      <c r="AE94">
        <v>1287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0.15</v>
      </c>
      <c r="AV94">
        <v>0</v>
      </c>
      <c r="AW94">
        <v>2</v>
      </c>
      <c r="AX94">
        <v>31893015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Y94*Source!I52</f>
        <v>0.01575</v>
      </c>
      <c r="CY94">
        <f>AA94</f>
        <v>1287</v>
      </c>
      <c r="CZ94">
        <f>AE94</f>
        <v>1287</v>
      </c>
      <c r="DA94">
        <f>AI94</f>
        <v>1</v>
      </c>
      <c r="DB94">
        <v>0</v>
      </c>
    </row>
    <row r="95" spans="1:106" ht="12.75">
      <c r="A95">
        <f>ROW(Source!A52)</f>
        <v>52</v>
      </c>
      <c r="B95">
        <v>31892590</v>
      </c>
      <c r="C95">
        <v>31892990</v>
      </c>
      <c r="D95">
        <v>27416493</v>
      </c>
      <c r="E95">
        <v>1</v>
      </c>
      <c r="F95">
        <v>1</v>
      </c>
      <c r="G95">
        <v>1</v>
      </c>
      <c r="H95">
        <v>3</v>
      </c>
      <c r="I95" t="s">
        <v>183</v>
      </c>
      <c r="J95" t="s">
        <v>185</v>
      </c>
      <c r="K95" t="s">
        <v>184</v>
      </c>
      <c r="L95">
        <v>1348</v>
      </c>
      <c r="N95">
        <v>1009</v>
      </c>
      <c r="O95" t="s">
        <v>83</v>
      </c>
      <c r="P95" t="s">
        <v>83</v>
      </c>
      <c r="Q95">
        <v>1000</v>
      </c>
      <c r="W95">
        <v>0</v>
      </c>
      <c r="X95">
        <v>-309471874</v>
      </c>
      <c r="Y95">
        <v>93.3</v>
      </c>
      <c r="AA95">
        <v>565</v>
      </c>
      <c r="AB95">
        <v>0</v>
      </c>
      <c r="AC95">
        <v>0</v>
      </c>
      <c r="AD95">
        <v>0</v>
      </c>
      <c r="AE95">
        <v>565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93.3</v>
      </c>
      <c r="AV95">
        <v>0</v>
      </c>
      <c r="AW95">
        <v>2</v>
      </c>
      <c r="AX95">
        <v>31893016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Y95*Source!I52</f>
        <v>9.7965</v>
      </c>
      <c r="CY95">
        <f>AA95</f>
        <v>565</v>
      </c>
      <c r="CZ95">
        <f>AE95</f>
        <v>565</v>
      </c>
      <c r="DA95">
        <f>AI95</f>
        <v>1</v>
      </c>
      <c r="DB95">
        <v>0</v>
      </c>
    </row>
    <row r="96" spans="1:106" ht="12.75">
      <c r="A96">
        <f>ROW(Source!A53)</f>
        <v>53</v>
      </c>
      <c r="B96">
        <v>31892591</v>
      </c>
      <c r="C96">
        <v>31892990</v>
      </c>
      <c r="D96">
        <v>27499237</v>
      </c>
      <c r="E96">
        <v>1</v>
      </c>
      <c r="F96">
        <v>1</v>
      </c>
      <c r="G96">
        <v>1</v>
      </c>
      <c r="H96">
        <v>1</v>
      </c>
      <c r="I96" t="s">
        <v>440</v>
      </c>
      <c r="K96" t="s">
        <v>441</v>
      </c>
      <c r="L96">
        <v>1369</v>
      </c>
      <c r="N96">
        <v>1013</v>
      </c>
      <c r="O96" t="s">
        <v>376</v>
      </c>
      <c r="P96" t="s">
        <v>376</v>
      </c>
      <c r="Q96">
        <v>1</v>
      </c>
      <c r="W96">
        <v>0</v>
      </c>
      <c r="X96">
        <v>2106676593</v>
      </c>
      <c r="Y96">
        <v>38.3</v>
      </c>
      <c r="AA96">
        <v>0</v>
      </c>
      <c r="AB96">
        <v>0</v>
      </c>
      <c r="AC96">
        <v>0</v>
      </c>
      <c r="AD96">
        <v>62.95</v>
      </c>
      <c r="AE96">
        <v>0</v>
      </c>
      <c r="AF96">
        <v>0</v>
      </c>
      <c r="AG96">
        <v>0</v>
      </c>
      <c r="AH96">
        <v>9.7</v>
      </c>
      <c r="AI96">
        <v>1</v>
      </c>
      <c r="AJ96">
        <v>1</v>
      </c>
      <c r="AK96">
        <v>1</v>
      </c>
      <c r="AL96">
        <v>6.49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38.3</v>
      </c>
      <c r="AV96">
        <v>1</v>
      </c>
      <c r="AW96">
        <v>2</v>
      </c>
      <c r="AX96">
        <v>31893004</v>
      </c>
      <c r="AY96">
        <v>1</v>
      </c>
      <c r="AZ96">
        <v>0</v>
      </c>
      <c r="BA96">
        <v>94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Y96*Source!I53</f>
        <v>4.0215</v>
      </c>
      <c r="CY96">
        <f>AD96</f>
        <v>62.95</v>
      </c>
      <c r="CZ96">
        <f>AH96</f>
        <v>9.7</v>
      </c>
      <c r="DA96">
        <f>AL96</f>
        <v>6.49</v>
      </c>
      <c r="DB96">
        <v>0</v>
      </c>
    </row>
    <row r="97" spans="1:106" ht="12.75">
      <c r="A97">
        <f>ROW(Source!A53)</f>
        <v>53</v>
      </c>
      <c r="B97">
        <v>31892591</v>
      </c>
      <c r="C97">
        <v>31892990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26</v>
      </c>
      <c r="K97" t="s">
        <v>377</v>
      </c>
      <c r="L97">
        <v>608254</v>
      </c>
      <c r="N97">
        <v>1013</v>
      </c>
      <c r="O97" t="s">
        <v>378</v>
      </c>
      <c r="P97" t="s">
        <v>378</v>
      </c>
      <c r="Q97">
        <v>1</v>
      </c>
      <c r="W97">
        <v>0</v>
      </c>
      <c r="X97">
        <v>-185737400</v>
      </c>
      <c r="Y97">
        <v>19.08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6.49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19.08</v>
      </c>
      <c r="AV97">
        <v>2</v>
      </c>
      <c r="AW97">
        <v>2</v>
      </c>
      <c r="AX97">
        <v>31893005</v>
      </c>
      <c r="AY97">
        <v>1</v>
      </c>
      <c r="AZ97">
        <v>0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Y97*Source!I53</f>
        <v>2.0033999999999996</v>
      </c>
      <c r="CY97">
        <f>AD97</f>
        <v>0</v>
      </c>
      <c r="CZ97">
        <f>AH97</f>
        <v>0</v>
      </c>
      <c r="DA97">
        <f>AL97</f>
        <v>1</v>
      </c>
      <c r="DB97">
        <v>0</v>
      </c>
    </row>
    <row r="98" spans="1:106" ht="12.75">
      <c r="A98">
        <f>ROW(Source!A53)</f>
        <v>53</v>
      </c>
      <c r="B98">
        <v>31892591</v>
      </c>
      <c r="C98">
        <v>31892990</v>
      </c>
      <c r="D98">
        <v>27439499</v>
      </c>
      <c r="E98">
        <v>1</v>
      </c>
      <c r="F98">
        <v>1</v>
      </c>
      <c r="G98">
        <v>1</v>
      </c>
      <c r="H98">
        <v>2</v>
      </c>
      <c r="I98" t="s">
        <v>388</v>
      </c>
      <c r="J98" t="s">
        <v>389</v>
      </c>
      <c r="K98" t="s">
        <v>390</v>
      </c>
      <c r="L98">
        <v>1368</v>
      </c>
      <c r="N98">
        <v>1011</v>
      </c>
      <c r="O98" t="s">
        <v>382</v>
      </c>
      <c r="P98" t="s">
        <v>382</v>
      </c>
      <c r="Q98">
        <v>1</v>
      </c>
      <c r="W98">
        <v>0</v>
      </c>
      <c r="X98">
        <v>1890856440</v>
      </c>
      <c r="Y98">
        <v>0.03</v>
      </c>
      <c r="AA98">
        <v>0</v>
      </c>
      <c r="AB98">
        <v>731.23</v>
      </c>
      <c r="AC98">
        <v>13.61</v>
      </c>
      <c r="AD98">
        <v>0</v>
      </c>
      <c r="AE98">
        <v>0</v>
      </c>
      <c r="AF98">
        <v>112.67</v>
      </c>
      <c r="AG98">
        <v>13.61</v>
      </c>
      <c r="AH98">
        <v>0</v>
      </c>
      <c r="AI98">
        <v>1</v>
      </c>
      <c r="AJ98">
        <v>6.49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0.03</v>
      </c>
      <c r="AV98">
        <v>0</v>
      </c>
      <c r="AW98">
        <v>2</v>
      </c>
      <c r="AX98">
        <v>31893006</v>
      </c>
      <c r="AY98">
        <v>1</v>
      </c>
      <c r="AZ98">
        <v>0</v>
      </c>
      <c r="BA98">
        <v>96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Y98*Source!I53</f>
        <v>0.0031499999999999996</v>
      </c>
      <c r="CY98">
        <f aca="true" t="shared" si="9" ref="CY98:CY104">AB98</f>
        <v>731.23</v>
      </c>
      <c r="CZ98">
        <f aca="true" t="shared" si="10" ref="CZ98:CZ104">AF98</f>
        <v>112.67</v>
      </c>
      <c r="DA98">
        <f aca="true" t="shared" si="11" ref="DA98:DA104">AJ98</f>
        <v>6.49</v>
      </c>
      <c r="DB98">
        <v>0</v>
      </c>
    </row>
    <row r="99" spans="1:106" ht="12.75">
      <c r="A99">
        <f>ROW(Source!A53)</f>
        <v>53</v>
      </c>
      <c r="B99">
        <v>31892591</v>
      </c>
      <c r="C99">
        <v>31892990</v>
      </c>
      <c r="D99">
        <v>27440068</v>
      </c>
      <c r="E99">
        <v>1</v>
      </c>
      <c r="F99">
        <v>1</v>
      </c>
      <c r="G99">
        <v>1</v>
      </c>
      <c r="H99">
        <v>2</v>
      </c>
      <c r="I99" t="s">
        <v>442</v>
      </c>
      <c r="J99" t="s">
        <v>443</v>
      </c>
      <c r="K99" t="s">
        <v>444</v>
      </c>
      <c r="L99">
        <v>1368</v>
      </c>
      <c r="N99">
        <v>1011</v>
      </c>
      <c r="O99" t="s">
        <v>382</v>
      </c>
      <c r="P99" t="s">
        <v>382</v>
      </c>
      <c r="Q99">
        <v>1</v>
      </c>
      <c r="W99">
        <v>0</v>
      </c>
      <c r="X99">
        <v>-102864759</v>
      </c>
      <c r="Y99">
        <v>1.4</v>
      </c>
      <c r="AA99">
        <v>0</v>
      </c>
      <c r="AB99">
        <v>107.28</v>
      </c>
      <c r="AC99">
        <v>0</v>
      </c>
      <c r="AD99">
        <v>0</v>
      </c>
      <c r="AE99">
        <v>0</v>
      </c>
      <c r="AF99">
        <v>16.53</v>
      </c>
      <c r="AG99">
        <v>0</v>
      </c>
      <c r="AH99">
        <v>0</v>
      </c>
      <c r="AI99">
        <v>1</v>
      </c>
      <c r="AJ99">
        <v>6.49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1.4</v>
      </c>
      <c r="AV99">
        <v>0</v>
      </c>
      <c r="AW99">
        <v>2</v>
      </c>
      <c r="AX99">
        <v>31893007</v>
      </c>
      <c r="AY99">
        <v>1</v>
      </c>
      <c r="AZ99">
        <v>0</v>
      </c>
      <c r="BA99">
        <v>97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Y99*Source!I53</f>
        <v>0.147</v>
      </c>
      <c r="CY99">
        <f t="shared" si="9"/>
        <v>107.28</v>
      </c>
      <c r="CZ99">
        <f t="shared" si="10"/>
        <v>16.53</v>
      </c>
      <c r="DA99">
        <f t="shared" si="11"/>
        <v>6.49</v>
      </c>
      <c r="DB99">
        <v>0</v>
      </c>
    </row>
    <row r="100" spans="1:106" ht="12.75">
      <c r="A100">
        <f>ROW(Source!A53)</f>
        <v>53</v>
      </c>
      <c r="B100">
        <v>31892591</v>
      </c>
      <c r="C100">
        <v>31892990</v>
      </c>
      <c r="D100">
        <v>27440082</v>
      </c>
      <c r="E100">
        <v>1</v>
      </c>
      <c r="F100">
        <v>1</v>
      </c>
      <c r="G100">
        <v>1</v>
      </c>
      <c r="H100">
        <v>2</v>
      </c>
      <c r="I100" t="s">
        <v>422</v>
      </c>
      <c r="J100" t="s">
        <v>423</v>
      </c>
      <c r="K100" t="s">
        <v>424</v>
      </c>
      <c r="L100">
        <v>1368</v>
      </c>
      <c r="N100">
        <v>1011</v>
      </c>
      <c r="O100" t="s">
        <v>382</v>
      </c>
      <c r="P100" t="s">
        <v>382</v>
      </c>
      <c r="Q100">
        <v>1</v>
      </c>
      <c r="W100">
        <v>0</v>
      </c>
      <c r="X100">
        <v>-1537811087</v>
      </c>
      <c r="Y100">
        <v>3.96</v>
      </c>
      <c r="AA100">
        <v>0</v>
      </c>
      <c r="AB100">
        <v>432.75</v>
      </c>
      <c r="AC100">
        <v>11.69</v>
      </c>
      <c r="AD100">
        <v>0</v>
      </c>
      <c r="AE100">
        <v>0</v>
      </c>
      <c r="AF100">
        <v>66.68</v>
      </c>
      <c r="AG100">
        <v>11.69</v>
      </c>
      <c r="AH100">
        <v>0</v>
      </c>
      <c r="AI100">
        <v>1</v>
      </c>
      <c r="AJ100">
        <v>6.49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3.96</v>
      </c>
      <c r="AV100">
        <v>0</v>
      </c>
      <c r="AW100">
        <v>2</v>
      </c>
      <c r="AX100">
        <v>31893008</v>
      </c>
      <c r="AY100">
        <v>1</v>
      </c>
      <c r="AZ100">
        <v>0</v>
      </c>
      <c r="BA100">
        <v>98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Y100*Source!I53</f>
        <v>0.4158</v>
      </c>
      <c r="CY100">
        <f t="shared" si="9"/>
        <v>432.75</v>
      </c>
      <c r="CZ100">
        <f t="shared" si="10"/>
        <v>66.68</v>
      </c>
      <c r="DA100">
        <f t="shared" si="11"/>
        <v>6.49</v>
      </c>
      <c r="DB100">
        <v>0</v>
      </c>
    </row>
    <row r="101" spans="1:106" ht="12.75">
      <c r="A101">
        <f>ROW(Source!A53)</f>
        <v>53</v>
      </c>
      <c r="B101">
        <v>31892591</v>
      </c>
      <c r="C101">
        <v>31892990</v>
      </c>
      <c r="D101">
        <v>27440083</v>
      </c>
      <c r="E101">
        <v>1</v>
      </c>
      <c r="F101">
        <v>1</v>
      </c>
      <c r="G101">
        <v>1</v>
      </c>
      <c r="H101">
        <v>2</v>
      </c>
      <c r="I101" t="s">
        <v>425</v>
      </c>
      <c r="J101" t="s">
        <v>426</v>
      </c>
      <c r="K101" t="s">
        <v>427</v>
      </c>
      <c r="L101">
        <v>1368</v>
      </c>
      <c r="N101">
        <v>1011</v>
      </c>
      <c r="O101" t="s">
        <v>382</v>
      </c>
      <c r="P101" t="s">
        <v>382</v>
      </c>
      <c r="Q101">
        <v>1</v>
      </c>
      <c r="W101">
        <v>0</v>
      </c>
      <c r="X101">
        <v>1843364789</v>
      </c>
      <c r="Y101">
        <v>11.51</v>
      </c>
      <c r="AA101">
        <v>0</v>
      </c>
      <c r="AB101">
        <v>737</v>
      </c>
      <c r="AC101">
        <v>14.52</v>
      </c>
      <c r="AD101">
        <v>0</v>
      </c>
      <c r="AE101">
        <v>0</v>
      </c>
      <c r="AF101">
        <v>113.56</v>
      </c>
      <c r="AG101">
        <v>14.52</v>
      </c>
      <c r="AH101">
        <v>0</v>
      </c>
      <c r="AI101">
        <v>1</v>
      </c>
      <c r="AJ101">
        <v>6.49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11.51</v>
      </c>
      <c r="AV101">
        <v>0</v>
      </c>
      <c r="AW101">
        <v>2</v>
      </c>
      <c r="AX101">
        <v>31893009</v>
      </c>
      <c r="AY101">
        <v>1</v>
      </c>
      <c r="AZ101">
        <v>0</v>
      </c>
      <c r="BA101">
        <v>99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Y101*Source!I53</f>
        <v>1.20855</v>
      </c>
      <c r="CY101">
        <f t="shared" si="9"/>
        <v>737</v>
      </c>
      <c r="CZ101">
        <f t="shared" si="10"/>
        <v>113.56</v>
      </c>
      <c r="DA101">
        <f t="shared" si="11"/>
        <v>6.49</v>
      </c>
      <c r="DB101">
        <v>0</v>
      </c>
    </row>
    <row r="102" spans="1:106" ht="12.75">
      <c r="A102">
        <f>ROW(Source!A53)</f>
        <v>53</v>
      </c>
      <c r="B102">
        <v>31892591</v>
      </c>
      <c r="C102">
        <v>31892990</v>
      </c>
      <c r="D102">
        <v>27440145</v>
      </c>
      <c r="E102">
        <v>1</v>
      </c>
      <c r="F102">
        <v>1</v>
      </c>
      <c r="G102">
        <v>1</v>
      </c>
      <c r="H102">
        <v>2</v>
      </c>
      <c r="I102" t="s">
        <v>411</v>
      </c>
      <c r="J102" t="s">
        <v>412</v>
      </c>
      <c r="K102" t="s">
        <v>413</v>
      </c>
      <c r="L102">
        <v>1368</v>
      </c>
      <c r="N102">
        <v>1011</v>
      </c>
      <c r="O102" t="s">
        <v>382</v>
      </c>
      <c r="P102" t="s">
        <v>382</v>
      </c>
      <c r="Q102">
        <v>1</v>
      </c>
      <c r="W102">
        <v>0</v>
      </c>
      <c r="X102">
        <v>-998837907</v>
      </c>
      <c r="Y102">
        <v>0.39</v>
      </c>
      <c r="AA102">
        <v>0</v>
      </c>
      <c r="AB102">
        <v>710.14</v>
      </c>
      <c r="AC102">
        <v>11.69</v>
      </c>
      <c r="AD102">
        <v>0</v>
      </c>
      <c r="AE102">
        <v>0</v>
      </c>
      <c r="AF102">
        <v>109.42</v>
      </c>
      <c r="AG102">
        <v>11.69</v>
      </c>
      <c r="AH102">
        <v>0</v>
      </c>
      <c r="AI102">
        <v>1</v>
      </c>
      <c r="AJ102">
        <v>6.49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0.39</v>
      </c>
      <c r="AV102">
        <v>0</v>
      </c>
      <c r="AW102">
        <v>2</v>
      </c>
      <c r="AX102">
        <v>31893010</v>
      </c>
      <c r="AY102">
        <v>1</v>
      </c>
      <c r="AZ102">
        <v>0</v>
      </c>
      <c r="BA102">
        <v>100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Y102*Source!I53</f>
        <v>0.04095</v>
      </c>
      <c r="CY102">
        <f t="shared" si="9"/>
        <v>710.14</v>
      </c>
      <c r="CZ102">
        <f t="shared" si="10"/>
        <v>109.42</v>
      </c>
      <c r="DA102">
        <f t="shared" si="11"/>
        <v>6.49</v>
      </c>
      <c r="DB102">
        <v>0</v>
      </c>
    </row>
    <row r="103" spans="1:106" ht="12.75">
      <c r="A103">
        <f>ROW(Source!A53)</f>
        <v>53</v>
      </c>
      <c r="B103">
        <v>31892591</v>
      </c>
      <c r="C103">
        <v>31892990</v>
      </c>
      <c r="D103">
        <v>27440168</v>
      </c>
      <c r="E103">
        <v>1</v>
      </c>
      <c r="F103">
        <v>1</v>
      </c>
      <c r="G103">
        <v>1</v>
      </c>
      <c r="H103">
        <v>2</v>
      </c>
      <c r="I103" t="s">
        <v>445</v>
      </c>
      <c r="J103" t="s">
        <v>446</v>
      </c>
      <c r="K103" t="s">
        <v>447</v>
      </c>
      <c r="L103">
        <v>1368</v>
      </c>
      <c r="N103">
        <v>1011</v>
      </c>
      <c r="O103" t="s">
        <v>382</v>
      </c>
      <c r="P103" t="s">
        <v>382</v>
      </c>
      <c r="Q103">
        <v>1</v>
      </c>
      <c r="W103">
        <v>0</v>
      </c>
      <c r="X103">
        <v>-98017084</v>
      </c>
      <c r="Y103">
        <v>3.19</v>
      </c>
      <c r="AA103">
        <v>0</v>
      </c>
      <c r="AB103">
        <v>1245.37</v>
      </c>
      <c r="AC103">
        <v>14.52</v>
      </c>
      <c r="AD103">
        <v>0</v>
      </c>
      <c r="AE103">
        <v>0</v>
      </c>
      <c r="AF103">
        <v>191.89</v>
      </c>
      <c r="AG103">
        <v>14.52</v>
      </c>
      <c r="AH103">
        <v>0</v>
      </c>
      <c r="AI103">
        <v>1</v>
      </c>
      <c r="AJ103">
        <v>6.49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3.19</v>
      </c>
      <c r="AV103">
        <v>0</v>
      </c>
      <c r="AW103">
        <v>2</v>
      </c>
      <c r="AX103">
        <v>31893011</v>
      </c>
      <c r="AY103">
        <v>1</v>
      </c>
      <c r="AZ103">
        <v>0</v>
      </c>
      <c r="BA103">
        <v>101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0.33494999999999997</v>
      </c>
      <c r="CY103">
        <f t="shared" si="9"/>
        <v>1245.37</v>
      </c>
      <c r="CZ103">
        <f t="shared" si="10"/>
        <v>191.89</v>
      </c>
      <c r="DA103">
        <f t="shared" si="11"/>
        <v>6.49</v>
      </c>
      <c r="DB103">
        <v>0</v>
      </c>
    </row>
    <row r="104" spans="1:106" ht="12.75">
      <c r="A104">
        <f>ROW(Source!A53)</f>
        <v>53</v>
      </c>
      <c r="B104">
        <v>31892591</v>
      </c>
      <c r="C104">
        <v>31892990</v>
      </c>
      <c r="D104">
        <v>27441327</v>
      </c>
      <c r="E104">
        <v>1</v>
      </c>
      <c r="F104">
        <v>1</v>
      </c>
      <c r="G104">
        <v>1</v>
      </c>
      <c r="H104">
        <v>2</v>
      </c>
      <c r="I104" t="s">
        <v>391</v>
      </c>
      <c r="J104" t="s">
        <v>392</v>
      </c>
      <c r="K104" t="s">
        <v>393</v>
      </c>
      <c r="L104">
        <v>1368</v>
      </c>
      <c r="N104">
        <v>1011</v>
      </c>
      <c r="O104" t="s">
        <v>382</v>
      </c>
      <c r="P104" t="s">
        <v>382</v>
      </c>
      <c r="Q104">
        <v>1</v>
      </c>
      <c r="W104">
        <v>0</v>
      </c>
      <c r="X104">
        <v>-1583389094</v>
      </c>
      <c r="Y104">
        <v>0.04</v>
      </c>
      <c r="AA104">
        <v>0</v>
      </c>
      <c r="AB104">
        <v>605.97</v>
      </c>
      <c r="AC104">
        <v>11.69</v>
      </c>
      <c r="AD104">
        <v>0</v>
      </c>
      <c r="AE104">
        <v>0</v>
      </c>
      <c r="AF104">
        <v>93.37</v>
      </c>
      <c r="AG104">
        <v>11.69</v>
      </c>
      <c r="AH104">
        <v>0</v>
      </c>
      <c r="AI104">
        <v>1</v>
      </c>
      <c r="AJ104">
        <v>6.49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0.04</v>
      </c>
      <c r="AV104">
        <v>0</v>
      </c>
      <c r="AW104">
        <v>2</v>
      </c>
      <c r="AX104">
        <v>31893012</v>
      </c>
      <c r="AY104">
        <v>1</v>
      </c>
      <c r="AZ104">
        <v>0</v>
      </c>
      <c r="BA104">
        <v>102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0.0042</v>
      </c>
      <c r="CY104">
        <f t="shared" si="9"/>
        <v>605.97</v>
      </c>
      <c r="CZ104">
        <f t="shared" si="10"/>
        <v>93.37</v>
      </c>
      <c r="DA104">
        <f t="shared" si="11"/>
        <v>6.49</v>
      </c>
      <c r="DB104">
        <v>0</v>
      </c>
    </row>
    <row r="105" spans="1:106" ht="12.75">
      <c r="A105">
        <f>ROW(Source!A53)</f>
        <v>53</v>
      </c>
      <c r="B105">
        <v>31892591</v>
      </c>
      <c r="C105">
        <v>31892990</v>
      </c>
      <c r="D105">
        <v>27377050</v>
      </c>
      <c r="E105">
        <v>1</v>
      </c>
      <c r="F105">
        <v>1</v>
      </c>
      <c r="G105">
        <v>1</v>
      </c>
      <c r="H105">
        <v>3</v>
      </c>
      <c r="I105" t="s">
        <v>448</v>
      </c>
      <c r="J105" t="s">
        <v>449</v>
      </c>
      <c r="K105" t="s">
        <v>450</v>
      </c>
      <c r="L105">
        <v>1348</v>
      </c>
      <c r="N105">
        <v>1009</v>
      </c>
      <c r="O105" t="s">
        <v>83</v>
      </c>
      <c r="P105" t="s">
        <v>83</v>
      </c>
      <c r="Q105">
        <v>1000</v>
      </c>
      <c r="W105">
        <v>0</v>
      </c>
      <c r="X105">
        <v>104674631</v>
      </c>
      <c r="Y105">
        <v>0.0062</v>
      </c>
      <c r="AA105">
        <v>39101.86</v>
      </c>
      <c r="AB105">
        <v>0</v>
      </c>
      <c r="AC105">
        <v>0</v>
      </c>
      <c r="AD105">
        <v>0</v>
      </c>
      <c r="AE105">
        <v>6024.94</v>
      </c>
      <c r="AF105">
        <v>0</v>
      </c>
      <c r="AG105">
        <v>0</v>
      </c>
      <c r="AH105">
        <v>0</v>
      </c>
      <c r="AI105">
        <v>6.49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0.0062</v>
      </c>
      <c r="AV105">
        <v>0</v>
      </c>
      <c r="AW105">
        <v>2</v>
      </c>
      <c r="AX105">
        <v>31893013</v>
      </c>
      <c r="AY105">
        <v>1</v>
      </c>
      <c r="AZ105">
        <v>0</v>
      </c>
      <c r="BA105">
        <v>103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0.000651</v>
      </c>
      <c r="CY105">
        <f>AA105</f>
        <v>39101.86</v>
      </c>
      <c r="CZ105">
        <f>AE105</f>
        <v>6024.94</v>
      </c>
      <c r="DA105">
        <f>AI105</f>
        <v>6.49</v>
      </c>
      <c r="DB105">
        <v>0</v>
      </c>
    </row>
    <row r="106" spans="1:106" ht="12.75">
      <c r="A106">
        <f>ROW(Source!A53)</f>
        <v>53</v>
      </c>
      <c r="B106">
        <v>31892591</v>
      </c>
      <c r="C106">
        <v>31892990</v>
      </c>
      <c r="D106">
        <v>27372075</v>
      </c>
      <c r="E106">
        <v>1</v>
      </c>
      <c r="F106">
        <v>1</v>
      </c>
      <c r="G106">
        <v>1</v>
      </c>
      <c r="H106">
        <v>3</v>
      </c>
      <c r="I106" t="s">
        <v>86</v>
      </c>
      <c r="J106" t="s">
        <v>88</v>
      </c>
      <c r="K106" t="s">
        <v>87</v>
      </c>
      <c r="L106">
        <v>1348</v>
      </c>
      <c r="N106">
        <v>1009</v>
      </c>
      <c r="O106" t="s">
        <v>83</v>
      </c>
      <c r="P106" t="s">
        <v>83</v>
      </c>
      <c r="Q106">
        <v>1000</v>
      </c>
      <c r="W106">
        <v>0</v>
      </c>
      <c r="X106">
        <v>-1634898873</v>
      </c>
      <c r="Y106">
        <v>0.0108</v>
      </c>
      <c r="AA106">
        <v>11033.91</v>
      </c>
      <c r="AB106">
        <v>0</v>
      </c>
      <c r="AC106">
        <v>0</v>
      </c>
      <c r="AD106">
        <v>0</v>
      </c>
      <c r="AE106">
        <v>1700.14</v>
      </c>
      <c r="AF106">
        <v>0</v>
      </c>
      <c r="AG106">
        <v>0</v>
      </c>
      <c r="AH106">
        <v>0</v>
      </c>
      <c r="AI106">
        <v>6.49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0.0108</v>
      </c>
      <c r="AV106">
        <v>0</v>
      </c>
      <c r="AW106">
        <v>2</v>
      </c>
      <c r="AX106">
        <v>31893014</v>
      </c>
      <c r="AY106">
        <v>1</v>
      </c>
      <c r="AZ106">
        <v>0</v>
      </c>
      <c r="BA106">
        <v>104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0.001134</v>
      </c>
      <c r="CY106">
        <f>AA106</f>
        <v>11033.91</v>
      </c>
      <c r="CZ106">
        <f>AE106</f>
        <v>1700.14</v>
      </c>
      <c r="DA106">
        <f>AI106</f>
        <v>6.49</v>
      </c>
      <c r="DB106">
        <v>0</v>
      </c>
    </row>
    <row r="107" spans="1:106" ht="12.75">
      <c r="A107">
        <f>ROW(Source!A53)</f>
        <v>53</v>
      </c>
      <c r="B107">
        <v>31892591</v>
      </c>
      <c r="C107">
        <v>31892990</v>
      </c>
      <c r="D107">
        <v>27379625</v>
      </c>
      <c r="E107">
        <v>1</v>
      </c>
      <c r="F107">
        <v>1</v>
      </c>
      <c r="G107">
        <v>1</v>
      </c>
      <c r="H107">
        <v>3</v>
      </c>
      <c r="I107" t="s">
        <v>451</v>
      </c>
      <c r="J107" t="s">
        <v>452</v>
      </c>
      <c r="K107" t="s">
        <v>453</v>
      </c>
      <c r="L107">
        <v>1339</v>
      </c>
      <c r="N107">
        <v>1007</v>
      </c>
      <c r="O107" t="s">
        <v>68</v>
      </c>
      <c r="P107" t="s">
        <v>68</v>
      </c>
      <c r="Q107">
        <v>1</v>
      </c>
      <c r="W107">
        <v>0</v>
      </c>
      <c r="X107">
        <v>143892880</v>
      </c>
      <c r="Y107">
        <v>0.15</v>
      </c>
      <c r="AA107">
        <v>8352.63</v>
      </c>
      <c r="AB107">
        <v>0</v>
      </c>
      <c r="AC107">
        <v>0</v>
      </c>
      <c r="AD107">
        <v>0</v>
      </c>
      <c r="AE107">
        <v>1287</v>
      </c>
      <c r="AF107">
        <v>0</v>
      </c>
      <c r="AG107">
        <v>0</v>
      </c>
      <c r="AH107">
        <v>0</v>
      </c>
      <c r="AI107">
        <v>6.49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0.15</v>
      </c>
      <c r="AV107">
        <v>0</v>
      </c>
      <c r="AW107">
        <v>2</v>
      </c>
      <c r="AX107">
        <v>31893015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0.01575</v>
      </c>
      <c r="CY107">
        <f>AA107</f>
        <v>8352.63</v>
      </c>
      <c r="CZ107">
        <f>AE107</f>
        <v>1287</v>
      </c>
      <c r="DA107">
        <f>AI107</f>
        <v>6.49</v>
      </c>
      <c r="DB107">
        <v>0</v>
      </c>
    </row>
    <row r="108" spans="1:106" ht="12.75">
      <c r="A108">
        <f>ROW(Source!A53)</f>
        <v>53</v>
      </c>
      <c r="B108">
        <v>31892591</v>
      </c>
      <c r="C108">
        <v>31892990</v>
      </c>
      <c r="D108">
        <v>27416493</v>
      </c>
      <c r="E108">
        <v>1</v>
      </c>
      <c r="F108">
        <v>1</v>
      </c>
      <c r="G108">
        <v>1</v>
      </c>
      <c r="H108">
        <v>3</v>
      </c>
      <c r="I108" t="s">
        <v>183</v>
      </c>
      <c r="J108" t="s">
        <v>185</v>
      </c>
      <c r="K108" t="s">
        <v>184</v>
      </c>
      <c r="L108">
        <v>1348</v>
      </c>
      <c r="N108">
        <v>1009</v>
      </c>
      <c r="O108" t="s">
        <v>83</v>
      </c>
      <c r="P108" t="s">
        <v>83</v>
      </c>
      <c r="Q108">
        <v>1000</v>
      </c>
      <c r="W108">
        <v>0</v>
      </c>
      <c r="X108">
        <v>-309471874</v>
      </c>
      <c r="Y108">
        <v>93.3</v>
      </c>
      <c r="AA108">
        <v>3666.85</v>
      </c>
      <c r="AB108">
        <v>0</v>
      </c>
      <c r="AC108">
        <v>0</v>
      </c>
      <c r="AD108">
        <v>0</v>
      </c>
      <c r="AE108">
        <v>565</v>
      </c>
      <c r="AF108">
        <v>0</v>
      </c>
      <c r="AG108">
        <v>0</v>
      </c>
      <c r="AH108">
        <v>0</v>
      </c>
      <c r="AI108">
        <v>6.49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93.3</v>
      </c>
      <c r="AV108">
        <v>0</v>
      </c>
      <c r="AW108">
        <v>2</v>
      </c>
      <c r="AX108">
        <v>31893016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9.7965</v>
      </c>
      <c r="CY108">
        <f>AA108</f>
        <v>3666.85</v>
      </c>
      <c r="CZ108">
        <f>AE108</f>
        <v>565</v>
      </c>
      <c r="DA108">
        <f>AI108</f>
        <v>6.49</v>
      </c>
      <c r="DB108">
        <v>0</v>
      </c>
    </row>
    <row r="109" spans="1:106" ht="12.75">
      <c r="A109">
        <f>ROW(Source!A54)</f>
        <v>54</v>
      </c>
      <c r="B109">
        <v>31892590</v>
      </c>
      <c r="C109">
        <v>31893017</v>
      </c>
      <c r="D109">
        <v>27499237</v>
      </c>
      <c r="E109">
        <v>1</v>
      </c>
      <c r="F109">
        <v>1</v>
      </c>
      <c r="G109">
        <v>1</v>
      </c>
      <c r="H109">
        <v>1</v>
      </c>
      <c r="I109" t="s">
        <v>440</v>
      </c>
      <c r="K109" t="s">
        <v>441</v>
      </c>
      <c r="L109">
        <v>1369</v>
      </c>
      <c r="N109">
        <v>1013</v>
      </c>
      <c r="O109" t="s">
        <v>376</v>
      </c>
      <c r="P109" t="s">
        <v>376</v>
      </c>
      <c r="Q109">
        <v>1</v>
      </c>
      <c r="W109">
        <v>0</v>
      </c>
      <c r="X109">
        <v>2106676593</v>
      </c>
      <c r="Y109">
        <v>0.18</v>
      </c>
      <c r="AA109">
        <v>0</v>
      </c>
      <c r="AB109">
        <v>0</v>
      </c>
      <c r="AC109">
        <v>0</v>
      </c>
      <c r="AD109">
        <v>9.7</v>
      </c>
      <c r="AE109">
        <v>0</v>
      </c>
      <c r="AF109">
        <v>0</v>
      </c>
      <c r="AG109">
        <v>0</v>
      </c>
      <c r="AH109">
        <v>9.7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0.09</v>
      </c>
      <c r="AU109" t="s">
        <v>98</v>
      </c>
      <c r="AV109">
        <v>1</v>
      </c>
      <c r="AW109">
        <v>2</v>
      </c>
      <c r="AX109">
        <v>31893022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0.0189</v>
      </c>
      <c r="CY109">
        <f>AD109</f>
        <v>9.7</v>
      </c>
      <c r="CZ109">
        <f>AH109</f>
        <v>9.7</v>
      </c>
      <c r="DA109">
        <f>AL109</f>
        <v>1</v>
      </c>
      <c r="DB109">
        <v>0</v>
      </c>
    </row>
    <row r="110" spans="1:106" ht="12.75">
      <c r="A110">
        <f>ROW(Source!A54)</f>
        <v>54</v>
      </c>
      <c r="B110">
        <v>31892590</v>
      </c>
      <c r="C110">
        <v>31893017</v>
      </c>
      <c r="D110">
        <v>27440068</v>
      </c>
      <c r="E110">
        <v>1</v>
      </c>
      <c r="F110">
        <v>1</v>
      </c>
      <c r="G110">
        <v>1</v>
      </c>
      <c r="H110">
        <v>2</v>
      </c>
      <c r="I110" t="s">
        <v>442</v>
      </c>
      <c r="J110" t="s">
        <v>443</v>
      </c>
      <c r="K110" t="s">
        <v>444</v>
      </c>
      <c r="L110">
        <v>1368</v>
      </c>
      <c r="N110">
        <v>1011</v>
      </c>
      <c r="O110" t="s">
        <v>382</v>
      </c>
      <c r="P110" t="s">
        <v>382</v>
      </c>
      <c r="Q110">
        <v>1</v>
      </c>
      <c r="W110">
        <v>0</v>
      </c>
      <c r="X110">
        <v>-102864759</v>
      </c>
      <c r="Y110">
        <v>0.34</v>
      </c>
      <c r="AA110">
        <v>0</v>
      </c>
      <c r="AB110">
        <v>16.53</v>
      </c>
      <c r="AC110">
        <v>0</v>
      </c>
      <c r="AD110">
        <v>0</v>
      </c>
      <c r="AE110">
        <v>0</v>
      </c>
      <c r="AF110">
        <v>16.53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0.17</v>
      </c>
      <c r="AU110" t="s">
        <v>98</v>
      </c>
      <c r="AV110">
        <v>0</v>
      </c>
      <c r="AW110">
        <v>2</v>
      </c>
      <c r="AX110">
        <v>31893023</v>
      </c>
      <c r="AY110">
        <v>1</v>
      </c>
      <c r="AZ110">
        <v>0</v>
      </c>
      <c r="BA110">
        <v>108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0.0357</v>
      </c>
      <c r="CY110">
        <f>AB110</f>
        <v>16.53</v>
      </c>
      <c r="CZ110">
        <f>AF110</f>
        <v>16.53</v>
      </c>
      <c r="DA110">
        <f>AJ110</f>
        <v>1</v>
      </c>
      <c r="DB110">
        <v>0</v>
      </c>
    </row>
    <row r="111" spans="1:106" ht="12.75">
      <c r="A111">
        <f>ROW(Source!A54)</f>
        <v>54</v>
      </c>
      <c r="B111">
        <v>31892590</v>
      </c>
      <c r="C111">
        <v>31893017</v>
      </c>
      <c r="D111">
        <v>27372075</v>
      </c>
      <c r="E111">
        <v>1</v>
      </c>
      <c r="F111">
        <v>1</v>
      </c>
      <c r="G111">
        <v>1</v>
      </c>
      <c r="H111">
        <v>3</v>
      </c>
      <c r="I111" t="s">
        <v>86</v>
      </c>
      <c r="J111" t="s">
        <v>88</v>
      </c>
      <c r="K111" t="s">
        <v>87</v>
      </c>
      <c r="L111">
        <v>1348</v>
      </c>
      <c r="N111">
        <v>1009</v>
      </c>
      <c r="O111" t="s">
        <v>83</v>
      </c>
      <c r="P111" t="s">
        <v>83</v>
      </c>
      <c r="Q111">
        <v>1000</v>
      </c>
      <c r="W111">
        <v>0</v>
      </c>
      <c r="X111">
        <v>-1634898873</v>
      </c>
      <c r="Y111">
        <v>0.0028</v>
      </c>
      <c r="AA111">
        <v>1700.14</v>
      </c>
      <c r="AB111">
        <v>0</v>
      </c>
      <c r="AC111">
        <v>0</v>
      </c>
      <c r="AD111">
        <v>0</v>
      </c>
      <c r="AE111">
        <v>1700.14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0.0014</v>
      </c>
      <c r="AU111" t="s">
        <v>98</v>
      </c>
      <c r="AV111">
        <v>0</v>
      </c>
      <c r="AW111">
        <v>2</v>
      </c>
      <c r="AX111">
        <v>31893024</v>
      </c>
      <c r="AY111">
        <v>1</v>
      </c>
      <c r="AZ111">
        <v>0</v>
      </c>
      <c r="BA111">
        <v>109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Y111*Source!I54</f>
        <v>0.000294</v>
      </c>
      <c r="CY111">
        <f>AA111</f>
        <v>1700.14</v>
      </c>
      <c r="CZ111">
        <f>AE111</f>
        <v>1700.14</v>
      </c>
      <c r="DA111">
        <f>AI111</f>
        <v>1</v>
      </c>
      <c r="DB111">
        <v>0</v>
      </c>
    </row>
    <row r="112" spans="1:106" ht="12.75">
      <c r="A112">
        <f>ROW(Source!A54)</f>
        <v>54</v>
      </c>
      <c r="B112">
        <v>31892590</v>
      </c>
      <c r="C112">
        <v>31893017</v>
      </c>
      <c r="D112">
        <v>27416493</v>
      </c>
      <c r="E112">
        <v>1</v>
      </c>
      <c r="F112">
        <v>1</v>
      </c>
      <c r="G112">
        <v>1</v>
      </c>
      <c r="H112">
        <v>3</v>
      </c>
      <c r="I112" t="s">
        <v>183</v>
      </c>
      <c r="J112" t="s">
        <v>185</v>
      </c>
      <c r="K112" t="s">
        <v>184</v>
      </c>
      <c r="L112">
        <v>1348</v>
      </c>
      <c r="N112">
        <v>1009</v>
      </c>
      <c r="O112" t="s">
        <v>83</v>
      </c>
      <c r="P112" t="s">
        <v>83</v>
      </c>
      <c r="Q112">
        <v>1000</v>
      </c>
      <c r="W112">
        <v>0</v>
      </c>
      <c r="X112">
        <v>-309471874</v>
      </c>
      <c r="Y112">
        <v>23.4</v>
      </c>
      <c r="AA112">
        <v>565</v>
      </c>
      <c r="AB112">
        <v>0</v>
      </c>
      <c r="AC112">
        <v>0</v>
      </c>
      <c r="AD112">
        <v>0</v>
      </c>
      <c r="AE112">
        <v>565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11.7</v>
      </c>
      <c r="AU112" t="s">
        <v>98</v>
      </c>
      <c r="AV112">
        <v>0</v>
      </c>
      <c r="AW112">
        <v>2</v>
      </c>
      <c r="AX112">
        <v>31893025</v>
      </c>
      <c r="AY112">
        <v>1</v>
      </c>
      <c r="AZ112">
        <v>0</v>
      </c>
      <c r="BA112">
        <v>110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Y112*Source!I54</f>
        <v>2.457</v>
      </c>
      <c r="CY112">
        <f>AA112</f>
        <v>565</v>
      </c>
      <c r="CZ112">
        <f>AE112</f>
        <v>565</v>
      </c>
      <c r="DA112">
        <f>AI112</f>
        <v>1</v>
      </c>
      <c r="DB112">
        <v>0</v>
      </c>
    </row>
    <row r="113" spans="1:106" ht="12.75">
      <c r="A113">
        <f>ROW(Source!A55)</f>
        <v>55</v>
      </c>
      <c r="B113">
        <v>31892591</v>
      </c>
      <c r="C113">
        <v>31893017</v>
      </c>
      <c r="D113">
        <v>27499237</v>
      </c>
      <c r="E113">
        <v>1</v>
      </c>
      <c r="F113">
        <v>1</v>
      </c>
      <c r="G113">
        <v>1</v>
      </c>
      <c r="H113">
        <v>1</v>
      </c>
      <c r="I113" t="s">
        <v>440</v>
      </c>
      <c r="K113" t="s">
        <v>441</v>
      </c>
      <c r="L113">
        <v>1369</v>
      </c>
      <c r="N113">
        <v>1013</v>
      </c>
      <c r="O113" t="s">
        <v>376</v>
      </c>
      <c r="P113" t="s">
        <v>376</v>
      </c>
      <c r="Q113">
        <v>1</v>
      </c>
      <c r="W113">
        <v>0</v>
      </c>
      <c r="X113">
        <v>2106676593</v>
      </c>
      <c r="Y113">
        <v>0.18</v>
      </c>
      <c r="AA113">
        <v>0</v>
      </c>
      <c r="AB113">
        <v>0</v>
      </c>
      <c r="AC113">
        <v>0</v>
      </c>
      <c r="AD113">
        <v>62.95</v>
      </c>
      <c r="AE113">
        <v>0</v>
      </c>
      <c r="AF113">
        <v>0</v>
      </c>
      <c r="AG113">
        <v>0</v>
      </c>
      <c r="AH113">
        <v>9.7</v>
      </c>
      <c r="AI113">
        <v>1</v>
      </c>
      <c r="AJ113">
        <v>1</v>
      </c>
      <c r="AK113">
        <v>1</v>
      </c>
      <c r="AL113">
        <v>6.49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0.09</v>
      </c>
      <c r="AU113" t="s">
        <v>98</v>
      </c>
      <c r="AV113">
        <v>1</v>
      </c>
      <c r="AW113">
        <v>2</v>
      </c>
      <c r="AX113">
        <v>31893022</v>
      </c>
      <c r="AY113">
        <v>1</v>
      </c>
      <c r="AZ113">
        <v>0</v>
      </c>
      <c r="BA113">
        <v>111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Y113*Source!I55</f>
        <v>0.0189</v>
      </c>
      <c r="CY113">
        <f>AD113</f>
        <v>62.95</v>
      </c>
      <c r="CZ113">
        <f>AH113</f>
        <v>9.7</v>
      </c>
      <c r="DA113">
        <f>AL113</f>
        <v>6.49</v>
      </c>
      <c r="DB113">
        <v>0</v>
      </c>
    </row>
    <row r="114" spans="1:106" ht="12.75">
      <c r="A114">
        <f>ROW(Source!A55)</f>
        <v>55</v>
      </c>
      <c r="B114">
        <v>31892591</v>
      </c>
      <c r="C114">
        <v>31893017</v>
      </c>
      <c r="D114">
        <v>27440068</v>
      </c>
      <c r="E114">
        <v>1</v>
      </c>
      <c r="F114">
        <v>1</v>
      </c>
      <c r="G114">
        <v>1</v>
      </c>
      <c r="H114">
        <v>2</v>
      </c>
      <c r="I114" t="s">
        <v>442</v>
      </c>
      <c r="J114" t="s">
        <v>443</v>
      </c>
      <c r="K114" t="s">
        <v>444</v>
      </c>
      <c r="L114">
        <v>1368</v>
      </c>
      <c r="N114">
        <v>1011</v>
      </c>
      <c r="O114" t="s">
        <v>382</v>
      </c>
      <c r="P114" t="s">
        <v>382</v>
      </c>
      <c r="Q114">
        <v>1</v>
      </c>
      <c r="W114">
        <v>0</v>
      </c>
      <c r="X114">
        <v>-102864759</v>
      </c>
      <c r="Y114">
        <v>0.34</v>
      </c>
      <c r="AA114">
        <v>0</v>
      </c>
      <c r="AB114">
        <v>107.28</v>
      </c>
      <c r="AC114">
        <v>0</v>
      </c>
      <c r="AD114">
        <v>0</v>
      </c>
      <c r="AE114">
        <v>0</v>
      </c>
      <c r="AF114">
        <v>16.53</v>
      </c>
      <c r="AG114">
        <v>0</v>
      </c>
      <c r="AH114">
        <v>0</v>
      </c>
      <c r="AI114">
        <v>1</v>
      </c>
      <c r="AJ114">
        <v>6.49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0.17</v>
      </c>
      <c r="AU114" t="s">
        <v>98</v>
      </c>
      <c r="AV114">
        <v>0</v>
      </c>
      <c r="AW114">
        <v>2</v>
      </c>
      <c r="AX114">
        <v>31893023</v>
      </c>
      <c r="AY114">
        <v>1</v>
      </c>
      <c r="AZ114">
        <v>0</v>
      </c>
      <c r="BA114">
        <v>112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Y114*Source!I55</f>
        <v>0.0357</v>
      </c>
      <c r="CY114">
        <f>AB114</f>
        <v>107.28</v>
      </c>
      <c r="CZ114">
        <f>AF114</f>
        <v>16.53</v>
      </c>
      <c r="DA114">
        <f>AJ114</f>
        <v>6.49</v>
      </c>
      <c r="DB114">
        <v>0</v>
      </c>
    </row>
    <row r="115" spans="1:106" ht="12.75">
      <c r="A115">
        <f>ROW(Source!A55)</f>
        <v>55</v>
      </c>
      <c r="B115">
        <v>31892591</v>
      </c>
      <c r="C115">
        <v>31893017</v>
      </c>
      <c r="D115">
        <v>27372075</v>
      </c>
      <c r="E115">
        <v>1</v>
      </c>
      <c r="F115">
        <v>1</v>
      </c>
      <c r="G115">
        <v>1</v>
      </c>
      <c r="H115">
        <v>3</v>
      </c>
      <c r="I115" t="s">
        <v>86</v>
      </c>
      <c r="J115" t="s">
        <v>88</v>
      </c>
      <c r="K115" t="s">
        <v>87</v>
      </c>
      <c r="L115">
        <v>1348</v>
      </c>
      <c r="N115">
        <v>1009</v>
      </c>
      <c r="O115" t="s">
        <v>83</v>
      </c>
      <c r="P115" t="s">
        <v>83</v>
      </c>
      <c r="Q115">
        <v>1000</v>
      </c>
      <c r="W115">
        <v>0</v>
      </c>
      <c r="X115">
        <v>-1634898873</v>
      </c>
      <c r="Y115">
        <v>0.0028</v>
      </c>
      <c r="AA115">
        <v>11033.91</v>
      </c>
      <c r="AB115">
        <v>0</v>
      </c>
      <c r="AC115">
        <v>0</v>
      </c>
      <c r="AD115">
        <v>0</v>
      </c>
      <c r="AE115">
        <v>1700.14</v>
      </c>
      <c r="AF115">
        <v>0</v>
      </c>
      <c r="AG115">
        <v>0</v>
      </c>
      <c r="AH115">
        <v>0</v>
      </c>
      <c r="AI115">
        <v>6.49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0.0014</v>
      </c>
      <c r="AU115" t="s">
        <v>98</v>
      </c>
      <c r="AV115">
        <v>0</v>
      </c>
      <c r="AW115">
        <v>2</v>
      </c>
      <c r="AX115">
        <v>31893024</v>
      </c>
      <c r="AY115">
        <v>1</v>
      </c>
      <c r="AZ115">
        <v>0</v>
      </c>
      <c r="BA115">
        <v>113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0.000294</v>
      </c>
      <c r="CY115">
        <f>AA115</f>
        <v>11033.91</v>
      </c>
      <c r="CZ115">
        <f>AE115</f>
        <v>1700.14</v>
      </c>
      <c r="DA115">
        <f>AI115</f>
        <v>6.49</v>
      </c>
      <c r="DB115">
        <v>0</v>
      </c>
    </row>
    <row r="116" spans="1:106" ht="12.75">
      <c r="A116">
        <f>ROW(Source!A55)</f>
        <v>55</v>
      </c>
      <c r="B116">
        <v>31892591</v>
      </c>
      <c r="C116">
        <v>31893017</v>
      </c>
      <c r="D116">
        <v>27416493</v>
      </c>
      <c r="E116">
        <v>1</v>
      </c>
      <c r="F116">
        <v>1</v>
      </c>
      <c r="G116">
        <v>1</v>
      </c>
      <c r="H116">
        <v>3</v>
      </c>
      <c r="I116" t="s">
        <v>183</v>
      </c>
      <c r="J116" t="s">
        <v>185</v>
      </c>
      <c r="K116" t="s">
        <v>184</v>
      </c>
      <c r="L116">
        <v>1348</v>
      </c>
      <c r="N116">
        <v>1009</v>
      </c>
      <c r="O116" t="s">
        <v>83</v>
      </c>
      <c r="P116" t="s">
        <v>83</v>
      </c>
      <c r="Q116">
        <v>1000</v>
      </c>
      <c r="W116">
        <v>0</v>
      </c>
      <c r="X116">
        <v>-309471874</v>
      </c>
      <c r="Y116">
        <v>23.4</v>
      </c>
      <c r="AA116">
        <v>3666.85</v>
      </c>
      <c r="AB116">
        <v>0</v>
      </c>
      <c r="AC116">
        <v>0</v>
      </c>
      <c r="AD116">
        <v>0</v>
      </c>
      <c r="AE116">
        <v>565</v>
      </c>
      <c r="AF116">
        <v>0</v>
      </c>
      <c r="AG116">
        <v>0</v>
      </c>
      <c r="AH116">
        <v>0</v>
      </c>
      <c r="AI116">
        <v>6.49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11.7</v>
      </c>
      <c r="AU116" t="s">
        <v>98</v>
      </c>
      <c r="AV116">
        <v>0</v>
      </c>
      <c r="AW116">
        <v>2</v>
      </c>
      <c r="AX116">
        <v>31893025</v>
      </c>
      <c r="AY116">
        <v>1</v>
      </c>
      <c r="AZ116">
        <v>0</v>
      </c>
      <c r="BA116">
        <v>114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2.457</v>
      </c>
      <c r="CY116">
        <f>AA116</f>
        <v>3666.85</v>
      </c>
      <c r="CZ116">
        <f>AE116</f>
        <v>565</v>
      </c>
      <c r="DA116">
        <f>AI116</f>
        <v>6.49</v>
      </c>
      <c r="DB116">
        <v>0</v>
      </c>
    </row>
    <row r="117" spans="1:106" ht="12.75">
      <c r="A117">
        <f>ROW(Source!A87)</f>
        <v>87</v>
      </c>
      <c r="B117">
        <v>31892590</v>
      </c>
      <c r="C117">
        <v>31893712</v>
      </c>
      <c r="D117">
        <v>27493207</v>
      </c>
      <c r="E117">
        <v>1</v>
      </c>
      <c r="F117">
        <v>1</v>
      </c>
      <c r="G117">
        <v>1</v>
      </c>
      <c r="H117">
        <v>1</v>
      </c>
      <c r="I117" t="s">
        <v>374</v>
      </c>
      <c r="K117" t="s">
        <v>375</v>
      </c>
      <c r="L117">
        <v>1369</v>
      </c>
      <c r="N117">
        <v>1013</v>
      </c>
      <c r="O117" t="s">
        <v>376</v>
      </c>
      <c r="P117" t="s">
        <v>376</v>
      </c>
      <c r="Q117">
        <v>1</v>
      </c>
      <c r="W117">
        <v>0</v>
      </c>
      <c r="X117">
        <v>-1900352537</v>
      </c>
      <c r="Y117">
        <v>154</v>
      </c>
      <c r="AA117">
        <v>0</v>
      </c>
      <c r="AB117">
        <v>0</v>
      </c>
      <c r="AC117">
        <v>0</v>
      </c>
      <c r="AD117">
        <v>7.87</v>
      </c>
      <c r="AE117">
        <v>0</v>
      </c>
      <c r="AF117">
        <v>0</v>
      </c>
      <c r="AG117">
        <v>0</v>
      </c>
      <c r="AH117">
        <v>7.87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154</v>
      </c>
      <c r="AV117">
        <v>1</v>
      </c>
      <c r="AW117">
        <v>2</v>
      </c>
      <c r="AX117">
        <v>31893714</v>
      </c>
      <c r="AY117">
        <v>1</v>
      </c>
      <c r="AZ117">
        <v>0</v>
      </c>
      <c r="BA117">
        <v>115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Y117*Source!I87</f>
        <v>92.39999999999999</v>
      </c>
      <c r="CY117">
        <f>AD117</f>
        <v>7.87</v>
      </c>
      <c r="CZ117">
        <f>AH117</f>
        <v>7.87</v>
      </c>
      <c r="DA117">
        <f>AL117</f>
        <v>1</v>
      </c>
      <c r="DB117">
        <v>0</v>
      </c>
    </row>
    <row r="118" spans="1:106" ht="12.75">
      <c r="A118">
        <f>ROW(Source!A88)</f>
        <v>88</v>
      </c>
      <c r="B118">
        <v>31892591</v>
      </c>
      <c r="C118">
        <v>31893712</v>
      </c>
      <c r="D118">
        <v>27493207</v>
      </c>
      <c r="E118">
        <v>1</v>
      </c>
      <c r="F118">
        <v>1</v>
      </c>
      <c r="G118">
        <v>1</v>
      </c>
      <c r="H118">
        <v>1</v>
      </c>
      <c r="I118" t="s">
        <v>374</v>
      </c>
      <c r="K118" t="s">
        <v>375</v>
      </c>
      <c r="L118">
        <v>1369</v>
      </c>
      <c r="N118">
        <v>1013</v>
      </c>
      <c r="O118" t="s">
        <v>376</v>
      </c>
      <c r="P118" t="s">
        <v>376</v>
      </c>
      <c r="Q118">
        <v>1</v>
      </c>
      <c r="W118">
        <v>0</v>
      </c>
      <c r="X118">
        <v>-1900352537</v>
      </c>
      <c r="Y118">
        <v>154</v>
      </c>
      <c r="AA118">
        <v>0</v>
      </c>
      <c r="AB118">
        <v>0</v>
      </c>
      <c r="AC118">
        <v>0</v>
      </c>
      <c r="AD118">
        <v>51.08</v>
      </c>
      <c r="AE118">
        <v>0</v>
      </c>
      <c r="AF118">
        <v>0</v>
      </c>
      <c r="AG118">
        <v>0</v>
      </c>
      <c r="AH118">
        <v>7.87</v>
      </c>
      <c r="AI118">
        <v>1</v>
      </c>
      <c r="AJ118">
        <v>1</v>
      </c>
      <c r="AK118">
        <v>1</v>
      </c>
      <c r="AL118">
        <v>6.49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154</v>
      </c>
      <c r="AV118">
        <v>1</v>
      </c>
      <c r="AW118">
        <v>2</v>
      </c>
      <c r="AX118">
        <v>31893714</v>
      </c>
      <c r="AY118">
        <v>1</v>
      </c>
      <c r="AZ118">
        <v>0</v>
      </c>
      <c r="BA118">
        <v>116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Y118*Source!I88</f>
        <v>92.39999999999999</v>
      </c>
      <c r="CY118">
        <f>AD118</f>
        <v>51.08</v>
      </c>
      <c r="CZ118">
        <f>AH118</f>
        <v>7.87</v>
      </c>
      <c r="DA118">
        <f>AL118</f>
        <v>6.49</v>
      </c>
      <c r="DB118">
        <v>0</v>
      </c>
    </row>
    <row r="119" spans="1:106" ht="12.75">
      <c r="A119">
        <f>ROW(Source!A89)</f>
        <v>89</v>
      </c>
      <c r="B119">
        <v>31892590</v>
      </c>
      <c r="C119">
        <v>31893715</v>
      </c>
      <c r="D119">
        <v>27494941</v>
      </c>
      <c r="E119">
        <v>1</v>
      </c>
      <c r="F119">
        <v>1</v>
      </c>
      <c r="G119">
        <v>1</v>
      </c>
      <c r="H119">
        <v>1</v>
      </c>
      <c r="I119" t="s">
        <v>386</v>
      </c>
      <c r="K119" t="s">
        <v>387</v>
      </c>
      <c r="L119">
        <v>1369</v>
      </c>
      <c r="N119">
        <v>1013</v>
      </c>
      <c r="O119" t="s">
        <v>376</v>
      </c>
      <c r="P119" t="s">
        <v>376</v>
      </c>
      <c r="Q119">
        <v>1</v>
      </c>
      <c r="W119">
        <v>0</v>
      </c>
      <c r="X119">
        <v>125517987</v>
      </c>
      <c r="Y119">
        <v>76.08</v>
      </c>
      <c r="AA119">
        <v>0</v>
      </c>
      <c r="AB119">
        <v>0</v>
      </c>
      <c r="AC119">
        <v>0</v>
      </c>
      <c r="AD119">
        <v>8.53</v>
      </c>
      <c r="AE119">
        <v>0</v>
      </c>
      <c r="AF119">
        <v>0</v>
      </c>
      <c r="AG119">
        <v>0</v>
      </c>
      <c r="AH119">
        <v>8.53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76.08</v>
      </c>
      <c r="AV119">
        <v>1</v>
      </c>
      <c r="AW119">
        <v>2</v>
      </c>
      <c r="AX119">
        <v>31893725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Y119*Source!I89</f>
        <v>3.8040000000000003</v>
      </c>
      <c r="CY119">
        <f>AD119</f>
        <v>8.53</v>
      </c>
      <c r="CZ119">
        <f>AH119</f>
        <v>8.53</v>
      </c>
      <c r="DA119">
        <f>AL119</f>
        <v>1</v>
      </c>
      <c r="DB119">
        <v>0</v>
      </c>
    </row>
    <row r="120" spans="1:106" ht="12.75">
      <c r="A120">
        <f>ROW(Source!A89)</f>
        <v>89</v>
      </c>
      <c r="B120">
        <v>31892590</v>
      </c>
      <c r="C120">
        <v>31893715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26</v>
      </c>
      <c r="K120" t="s">
        <v>377</v>
      </c>
      <c r="L120">
        <v>608254</v>
      </c>
      <c r="N120">
        <v>1013</v>
      </c>
      <c r="O120" t="s">
        <v>378</v>
      </c>
      <c r="P120" t="s">
        <v>378</v>
      </c>
      <c r="Q120">
        <v>1</v>
      </c>
      <c r="W120">
        <v>0</v>
      </c>
      <c r="X120">
        <v>-185737400</v>
      </c>
      <c r="Y120">
        <v>0.68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0.68</v>
      </c>
      <c r="AV120">
        <v>2</v>
      </c>
      <c r="AW120">
        <v>2</v>
      </c>
      <c r="AX120">
        <v>31893726</v>
      </c>
      <c r="AY120">
        <v>1</v>
      </c>
      <c r="AZ120">
        <v>0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Y120*Source!I89</f>
        <v>0.034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ht="12.75">
      <c r="A121">
        <f>ROW(Source!A89)</f>
        <v>89</v>
      </c>
      <c r="B121">
        <v>31892590</v>
      </c>
      <c r="C121">
        <v>31893715</v>
      </c>
      <c r="D121">
        <v>27439499</v>
      </c>
      <c r="E121">
        <v>1</v>
      </c>
      <c r="F121">
        <v>1</v>
      </c>
      <c r="G121">
        <v>1</v>
      </c>
      <c r="H121">
        <v>2</v>
      </c>
      <c r="I121" t="s">
        <v>388</v>
      </c>
      <c r="J121" t="s">
        <v>389</v>
      </c>
      <c r="K121" t="s">
        <v>390</v>
      </c>
      <c r="L121">
        <v>1368</v>
      </c>
      <c r="N121">
        <v>1011</v>
      </c>
      <c r="O121" t="s">
        <v>382</v>
      </c>
      <c r="P121" t="s">
        <v>382</v>
      </c>
      <c r="Q121">
        <v>1</v>
      </c>
      <c r="W121">
        <v>0</v>
      </c>
      <c r="X121">
        <v>1890856440</v>
      </c>
      <c r="Y121">
        <v>0.68</v>
      </c>
      <c r="AA121">
        <v>0</v>
      </c>
      <c r="AB121">
        <v>112.67</v>
      </c>
      <c r="AC121">
        <v>13.61</v>
      </c>
      <c r="AD121">
        <v>0</v>
      </c>
      <c r="AE121">
        <v>0</v>
      </c>
      <c r="AF121">
        <v>112.67</v>
      </c>
      <c r="AG121">
        <v>13.61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0.68</v>
      </c>
      <c r="AV121">
        <v>0</v>
      </c>
      <c r="AW121">
        <v>2</v>
      </c>
      <c r="AX121">
        <v>31893727</v>
      </c>
      <c r="AY121">
        <v>1</v>
      </c>
      <c r="AZ121">
        <v>0</v>
      </c>
      <c r="BA121">
        <v>119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Y121*Source!I89</f>
        <v>0.034</v>
      </c>
      <c r="CY121">
        <f>AB121</f>
        <v>112.67</v>
      </c>
      <c r="CZ121">
        <f>AF121</f>
        <v>112.67</v>
      </c>
      <c r="DA121">
        <f>AJ121</f>
        <v>1</v>
      </c>
      <c r="DB121">
        <v>0</v>
      </c>
    </row>
    <row r="122" spans="1:106" ht="12.75">
      <c r="A122">
        <f>ROW(Source!A89)</f>
        <v>89</v>
      </c>
      <c r="B122">
        <v>31892590</v>
      </c>
      <c r="C122">
        <v>31893715</v>
      </c>
      <c r="D122">
        <v>27441327</v>
      </c>
      <c r="E122">
        <v>1</v>
      </c>
      <c r="F122">
        <v>1</v>
      </c>
      <c r="G122">
        <v>1</v>
      </c>
      <c r="H122">
        <v>2</v>
      </c>
      <c r="I122" t="s">
        <v>391</v>
      </c>
      <c r="J122" t="s">
        <v>392</v>
      </c>
      <c r="K122" t="s">
        <v>393</v>
      </c>
      <c r="L122">
        <v>1368</v>
      </c>
      <c r="N122">
        <v>1011</v>
      </c>
      <c r="O122" t="s">
        <v>382</v>
      </c>
      <c r="P122" t="s">
        <v>382</v>
      </c>
      <c r="Q122">
        <v>1</v>
      </c>
      <c r="W122">
        <v>0</v>
      </c>
      <c r="X122">
        <v>-1583389094</v>
      </c>
      <c r="Y122">
        <v>0.04</v>
      </c>
      <c r="AA122">
        <v>0</v>
      </c>
      <c r="AB122">
        <v>93.37</v>
      </c>
      <c r="AC122">
        <v>11.69</v>
      </c>
      <c r="AD122">
        <v>0</v>
      </c>
      <c r="AE122">
        <v>0</v>
      </c>
      <c r="AF122">
        <v>93.37</v>
      </c>
      <c r="AG122">
        <v>11.69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0.04</v>
      </c>
      <c r="AV122">
        <v>0</v>
      </c>
      <c r="AW122">
        <v>2</v>
      </c>
      <c r="AX122">
        <v>31893728</v>
      </c>
      <c r="AY122">
        <v>1</v>
      </c>
      <c r="AZ122">
        <v>0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Y122*Source!I89</f>
        <v>0.002</v>
      </c>
      <c r="CY122">
        <f>AB122</f>
        <v>93.37</v>
      </c>
      <c r="CZ122">
        <f>AF122</f>
        <v>93.37</v>
      </c>
      <c r="DA122">
        <f>AJ122</f>
        <v>1</v>
      </c>
      <c r="DB122">
        <v>0</v>
      </c>
    </row>
    <row r="123" spans="1:106" ht="12.75">
      <c r="A123">
        <f>ROW(Source!A89)</f>
        <v>89</v>
      </c>
      <c r="B123">
        <v>31892590</v>
      </c>
      <c r="C123">
        <v>31893715</v>
      </c>
      <c r="D123">
        <v>27378576</v>
      </c>
      <c r="E123">
        <v>1</v>
      </c>
      <c r="F123">
        <v>1</v>
      </c>
      <c r="G123">
        <v>1</v>
      </c>
      <c r="H123">
        <v>3</v>
      </c>
      <c r="I123" t="s">
        <v>394</v>
      </c>
      <c r="J123" t="s">
        <v>395</v>
      </c>
      <c r="K123" t="s">
        <v>396</v>
      </c>
      <c r="L123">
        <v>1348</v>
      </c>
      <c r="N123">
        <v>1009</v>
      </c>
      <c r="O123" t="s">
        <v>83</v>
      </c>
      <c r="P123" t="s">
        <v>83</v>
      </c>
      <c r="Q123">
        <v>1000</v>
      </c>
      <c r="W123">
        <v>0</v>
      </c>
      <c r="X123">
        <v>-738587816</v>
      </c>
      <c r="Y123">
        <v>0.001</v>
      </c>
      <c r="AA123">
        <v>12050</v>
      </c>
      <c r="AB123">
        <v>0</v>
      </c>
      <c r="AC123">
        <v>0</v>
      </c>
      <c r="AD123">
        <v>0</v>
      </c>
      <c r="AE123">
        <v>12050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0.001</v>
      </c>
      <c r="AV123">
        <v>0</v>
      </c>
      <c r="AW123">
        <v>2</v>
      </c>
      <c r="AX123">
        <v>31893729</v>
      </c>
      <c r="AY123">
        <v>1</v>
      </c>
      <c r="AZ123">
        <v>0</v>
      </c>
      <c r="BA123">
        <v>121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Y123*Source!I89</f>
        <v>5E-05</v>
      </c>
      <c r="CY123">
        <f>AA123</f>
        <v>12050</v>
      </c>
      <c r="CZ123">
        <f>AE123</f>
        <v>12050</v>
      </c>
      <c r="DA123">
        <f>AI123</f>
        <v>1</v>
      </c>
      <c r="DB123">
        <v>0</v>
      </c>
    </row>
    <row r="124" spans="1:106" ht="12.75">
      <c r="A124">
        <f>ROW(Source!A89)</f>
        <v>89</v>
      </c>
      <c r="B124">
        <v>31892590</v>
      </c>
      <c r="C124">
        <v>31893715</v>
      </c>
      <c r="D124">
        <v>27379604</v>
      </c>
      <c r="E124">
        <v>1</v>
      </c>
      <c r="F124">
        <v>1</v>
      </c>
      <c r="G124">
        <v>1</v>
      </c>
      <c r="H124">
        <v>3</v>
      </c>
      <c r="I124" t="s">
        <v>397</v>
      </c>
      <c r="J124" t="s">
        <v>398</v>
      </c>
      <c r="K124" t="s">
        <v>399</v>
      </c>
      <c r="L124">
        <v>1339</v>
      </c>
      <c r="N124">
        <v>1007</v>
      </c>
      <c r="O124" t="s">
        <v>68</v>
      </c>
      <c r="P124" t="s">
        <v>68</v>
      </c>
      <c r="Q124">
        <v>1</v>
      </c>
      <c r="W124">
        <v>0</v>
      </c>
      <c r="X124">
        <v>1361164556</v>
      </c>
      <c r="Y124">
        <v>0.17</v>
      </c>
      <c r="AA124">
        <v>820</v>
      </c>
      <c r="AB124">
        <v>0</v>
      </c>
      <c r="AC124">
        <v>0</v>
      </c>
      <c r="AD124">
        <v>0</v>
      </c>
      <c r="AE124">
        <v>820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0.17</v>
      </c>
      <c r="AV124">
        <v>0</v>
      </c>
      <c r="AW124">
        <v>2</v>
      </c>
      <c r="AX124">
        <v>31893730</v>
      </c>
      <c r="AY124">
        <v>1</v>
      </c>
      <c r="AZ124">
        <v>0</v>
      </c>
      <c r="BA124">
        <v>122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Y124*Source!I89</f>
        <v>0.0085</v>
      </c>
      <c r="CY124">
        <f>AA124</f>
        <v>820</v>
      </c>
      <c r="CZ124">
        <f>AE124</f>
        <v>820</v>
      </c>
      <c r="DA124">
        <f>AI124</f>
        <v>1</v>
      </c>
      <c r="DB124">
        <v>0</v>
      </c>
    </row>
    <row r="125" spans="1:106" ht="12.75">
      <c r="A125">
        <f>ROW(Source!A89)</f>
        <v>89</v>
      </c>
      <c r="B125">
        <v>31892590</v>
      </c>
      <c r="C125">
        <v>31893715</v>
      </c>
      <c r="D125">
        <v>27407537</v>
      </c>
      <c r="E125">
        <v>1</v>
      </c>
      <c r="F125">
        <v>1</v>
      </c>
      <c r="G125">
        <v>1</v>
      </c>
      <c r="H125">
        <v>3</v>
      </c>
      <c r="I125" t="s">
        <v>151</v>
      </c>
      <c r="J125" t="s">
        <v>153</v>
      </c>
      <c r="K125" t="s">
        <v>152</v>
      </c>
      <c r="L125">
        <v>1339</v>
      </c>
      <c r="N125">
        <v>1007</v>
      </c>
      <c r="O125" t="s">
        <v>68</v>
      </c>
      <c r="P125" t="s">
        <v>68</v>
      </c>
      <c r="Q125">
        <v>1</v>
      </c>
      <c r="W125">
        <v>0</v>
      </c>
      <c r="X125">
        <v>722768753</v>
      </c>
      <c r="Y125">
        <v>5.9</v>
      </c>
      <c r="AA125">
        <v>610.11</v>
      </c>
      <c r="AB125">
        <v>0</v>
      </c>
      <c r="AC125">
        <v>0</v>
      </c>
      <c r="AD125">
        <v>0</v>
      </c>
      <c r="AE125">
        <v>610.11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5.9</v>
      </c>
      <c r="AV125">
        <v>0</v>
      </c>
      <c r="AW125">
        <v>2</v>
      </c>
      <c r="AX125">
        <v>31893731</v>
      </c>
      <c r="AY125">
        <v>1</v>
      </c>
      <c r="AZ125">
        <v>0</v>
      </c>
      <c r="BA125">
        <v>123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Y125*Source!I89</f>
        <v>0.29500000000000004</v>
      </c>
      <c r="CY125">
        <f>AA125</f>
        <v>610.11</v>
      </c>
      <c r="CZ125">
        <f>AE125</f>
        <v>610.11</v>
      </c>
      <c r="DA125">
        <f>AI125</f>
        <v>1</v>
      </c>
      <c r="DB125">
        <v>0</v>
      </c>
    </row>
    <row r="126" spans="1:106" ht="12.75">
      <c r="A126">
        <f>ROW(Source!A89)</f>
        <v>89</v>
      </c>
      <c r="B126">
        <v>31892590</v>
      </c>
      <c r="C126">
        <v>31893715</v>
      </c>
      <c r="D126">
        <v>27407704</v>
      </c>
      <c r="E126">
        <v>1</v>
      </c>
      <c r="F126">
        <v>1</v>
      </c>
      <c r="G126">
        <v>1</v>
      </c>
      <c r="H126">
        <v>3</v>
      </c>
      <c r="I126" t="s">
        <v>155</v>
      </c>
      <c r="J126" t="s">
        <v>157</v>
      </c>
      <c r="K126" t="s">
        <v>156</v>
      </c>
      <c r="L126">
        <v>1339</v>
      </c>
      <c r="N126">
        <v>1007</v>
      </c>
      <c r="O126" t="s">
        <v>68</v>
      </c>
      <c r="P126" t="s">
        <v>68</v>
      </c>
      <c r="Q126">
        <v>1</v>
      </c>
      <c r="W126">
        <v>0</v>
      </c>
      <c r="X126">
        <v>1591250178</v>
      </c>
      <c r="Y126">
        <v>0.06</v>
      </c>
      <c r="AA126">
        <v>456.93</v>
      </c>
      <c r="AB126">
        <v>0</v>
      </c>
      <c r="AC126">
        <v>0</v>
      </c>
      <c r="AD126">
        <v>0</v>
      </c>
      <c r="AE126">
        <v>456.93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0.06</v>
      </c>
      <c r="AV126">
        <v>0</v>
      </c>
      <c r="AW126">
        <v>2</v>
      </c>
      <c r="AX126">
        <v>31893732</v>
      </c>
      <c r="AY126">
        <v>1</v>
      </c>
      <c r="AZ126">
        <v>0</v>
      </c>
      <c r="BA126">
        <v>124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Y126*Source!I89</f>
        <v>0.003</v>
      </c>
      <c r="CY126">
        <f>AA126</f>
        <v>456.93</v>
      </c>
      <c r="CZ126">
        <f>AE126</f>
        <v>456.93</v>
      </c>
      <c r="DA126">
        <f>AI126</f>
        <v>1</v>
      </c>
      <c r="DB126">
        <v>0</v>
      </c>
    </row>
    <row r="127" spans="1:106" ht="12.75">
      <c r="A127">
        <f>ROW(Source!A89)</f>
        <v>89</v>
      </c>
      <c r="B127">
        <v>31892590</v>
      </c>
      <c r="C127">
        <v>31893715</v>
      </c>
      <c r="D127">
        <v>27408533</v>
      </c>
      <c r="E127">
        <v>1</v>
      </c>
      <c r="F127">
        <v>1</v>
      </c>
      <c r="G127">
        <v>1</v>
      </c>
      <c r="H127">
        <v>3</v>
      </c>
      <c r="I127" t="s">
        <v>53</v>
      </c>
      <c r="J127" t="s">
        <v>56</v>
      </c>
      <c r="K127" t="s">
        <v>54</v>
      </c>
      <c r="L127">
        <v>1354</v>
      </c>
      <c r="N127">
        <v>1010</v>
      </c>
      <c r="O127" t="s">
        <v>55</v>
      </c>
      <c r="P127" t="s">
        <v>55</v>
      </c>
      <c r="Q127">
        <v>1</v>
      </c>
      <c r="W127">
        <v>0</v>
      </c>
      <c r="X127">
        <v>1244949380</v>
      </c>
      <c r="Y127">
        <v>100</v>
      </c>
      <c r="AA127">
        <v>63.5</v>
      </c>
      <c r="AB127">
        <v>0</v>
      </c>
      <c r="AC127">
        <v>0</v>
      </c>
      <c r="AD127">
        <v>0</v>
      </c>
      <c r="AE127">
        <v>63.5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T127">
        <v>100</v>
      </c>
      <c r="AV127">
        <v>0</v>
      </c>
      <c r="AW127">
        <v>1</v>
      </c>
      <c r="AX127">
        <v>-1</v>
      </c>
      <c r="AY127">
        <v>0</v>
      </c>
      <c r="AZ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Y127*Source!I89</f>
        <v>5</v>
      </c>
      <c r="CY127">
        <f>AA127</f>
        <v>63.5</v>
      </c>
      <c r="CZ127">
        <f>AE127</f>
        <v>63.5</v>
      </c>
      <c r="DA127">
        <f>AI127</f>
        <v>1</v>
      </c>
      <c r="DB127">
        <v>0</v>
      </c>
    </row>
    <row r="128" spans="1:106" ht="12.75">
      <c r="A128">
        <f>ROW(Source!A90)</f>
        <v>90</v>
      </c>
      <c r="B128">
        <v>31892591</v>
      </c>
      <c r="C128">
        <v>31893715</v>
      </c>
      <c r="D128">
        <v>27494941</v>
      </c>
      <c r="E128">
        <v>1</v>
      </c>
      <c r="F128">
        <v>1</v>
      </c>
      <c r="G128">
        <v>1</v>
      </c>
      <c r="H128">
        <v>1</v>
      </c>
      <c r="I128" t="s">
        <v>386</v>
      </c>
      <c r="K128" t="s">
        <v>387</v>
      </c>
      <c r="L128">
        <v>1369</v>
      </c>
      <c r="N128">
        <v>1013</v>
      </c>
      <c r="O128" t="s">
        <v>376</v>
      </c>
      <c r="P128" t="s">
        <v>376</v>
      </c>
      <c r="Q128">
        <v>1</v>
      </c>
      <c r="W128">
        <v>0</v>
      </c>
      <c r="X128">
        <v>125517987</v>
      </c>
      <c r="Y128">
        <v>76.08</v>
      </c>
      <c r="AA128">
        <v>0</v>
      </c>
      <c r="AB128">
        <v>0</v>
      </c>
      <c r="AC128">
        <v>0</v>
      </c>
      <c r="AD128">
        <v>55.36</v>
      </c>
      <c r="AE128">
        <v>0</v>
      </c>
      <c r="AF128">
        <v>0</v>
      </c>
      <c r="AG128">
        <v>0</v>
      </c>
      <c r="AH128">
        <v>8.53</v>
      </c>
      <c r="AI128">
        <v>1</v>
      </c>
      <c r="AJ128">
        <v>1</v>
      </c>
      <c r="AK128">
        <v>1</v>
      </c>
      <c r="AL128">
        <v>6.49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76.08</v>
      </c>
      <c r="AV128">
        <v>1</v>
      </c>
      <c r="AW128">
        <v>2</v>
      </c>
      <c r="AX128">
        <v>31893725</v>
      </c>
      <c r="AY128">
        <v>1</v>
      </c>
      <c r="AZ128">
        <v>0</v>
      </c>
      <c r="BA128">
        <v>126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Y128*Source!I90</f>
        <v>3.8040000000000003</v>
      </c>
      <c r="CY128">
        <f>AD128</f>
        <v>55.36</v>
      </c>
      <c r="CZ128">
        <f>AH128</f>
        <v>8.53</v>
      </c>
      <c r="DA128">
        <f>AL128</f>
        <v>6.49</v>
      </c>
      <c r="DB128">
        <v>0</v>
      </c>
    </row>
    <row r="129" spans="1:106" ht="12.75">
      <c r="A129">
        <f>ROW(Source!A90)</f>
        <v>90</v>
      </c>
      <c r="B129">
        <v>31892591</v>
      </c>
      <c r="C129">
        <v>31893715</v>
      </c>
      <c r="D129">
        <v>121548</v>
      </c>
      <c r="E129">
        <v>1</v>
      </c>
      <c r="F129">
        <v>1</v>
      </c>
      <c r="G129">
        <v>1</v>
      </c>
      <c r="H129">
        <v>1</v>
      </c>
      <c r="I129" t="s">
        <v>26</v>
      </c>
      <c r="K129" t="s">
        <v>377</v>
      </c>
      <c r="L129">
        <v>608254</v>
      </c>
      <c r="N129">
        <v>1013</v>
      </c>
      <c r="O129" t="s">
        <v>378</v>
      </c>
      <c r="P129" t="s">
        <v>378</v>
      </c>
      <c r="Q129">
        <v>1</v>
      </c>
      <c r="W129">
        <v>0</v>
      </c>
      <c r="X129">
        <v>-185737400</v>
      </c>
      <c r="Y129">
        <v>0.68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6.49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0.68</v>
      </c>
      <c r="AV129">
        <v>2</v>
      </c>
      <c r="AW129">
        <v>2</v>
      </c>
      <c r="AX129">
        <v>31893726</v>
      </c>
      <c r="AY129">
        <v>1</v>
      </c>
      <c r="AZ129">
        <v>0</v>
      </c>
      <c r="BA129">
        <v>127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Y129*Source!I90</f>
        <v>0.034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ht="12.75">
      <c r="A130">
        <f>ROW(Source!A90)</f>
        <v>90</v>
      </c>
      <c r="B130">
        <v>31892591</v>
      </c>
      <c r="C130">
        <v>31893715</v>
      </c>
      <c r="D130">
        <v>27439499</v>
      </c>
      <c r="E130">
        <v>1</v>
      </c>
      <c r="F130">
        <v>1</v>
      </c>
      <c r="G130">
        <v>1</v>
      </c>
      <c r="H130">
        <v>2</v>
      </c>
      <c r="I130" t="s">
        <v>388</v>
      </c>
      <c r="J130" t="s">
        <v>389</v>
      </c>
      <c r="K130" t="s">
        <v>390</v>
      </c>
      <c r="L130">
        <v>1368</v>
      </c>
      <c r="N130">
        <v>1011</v>
      </c>
      <c r="O130" t="s">
        <v>382</v>
      </c>
      <c r="P130" t="s">
        <v>382</v>
      </c>
      <c r="Q130">
        <v>1</v>
      </c>
      <c r="W130">
        <v>0</v>
      </c>
      <c r="X130">
        <v>1890856440</v>
      </c>
      <c r="Y130">
        <v>0.68</v>
      </c>
      <c r="AA130">
        <v>0</v>
      </c>
      <c r="AB130">
        <v>731.23</v>
      </c>
      <c r="AC130">
        <v>13.61</v>
      </c>
      <c r="AD130">
        <v>0</v>
      </c>
      <c r="AE130">
        <v>0</v>
      </c>
      <c r="AF130">
        <v>112.67</v>
      </c>
      <c r="AG130">
        <v>13.61</v>
      </c>
      <c r="AH130">
        <v>0</v>
      </c>
      <c r="AI130">
        <v>1</v>
      </c>
      <c r="AJ130">
        <v>6.49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0.68</v>
      </c>
      <c r="AV130">
        <v>0</v>
      </c>
      <c r="AW130">
        <v>2</v>
      </c>
      <c r="AX130">
        <v>31893727</v>
      </c>
      <c r="AY130">
        <v>1</v>
      </c>
      <c r="AZ130">
        <v>0</v>
      </c>
      <c r="BA130">
        <v>128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Y130*Source!I90</f>
        <v>0.034</v>
      </c>
      <c r="CY130">
        <f>AB130</f>
        <v>731.23</v>
      </c>
      <c r="CZ130">
        <f>AF130</f>
        <v>112.67</v>
      </c>
      <c r="DA130">
        <f>AJ130</f>
        <v>6.49</v>
      </c>
      <c r="DB130">
        <v>0</v>
      </c>
    </row>
    <row r="131" spans="1:106" ht="12.75">
      <c r="A131">
        <f>ROW(Source!A90)</f>
        <v>90</v>
      </c>
      <c r="B131">
        <v>31892591</v>
      </c>
      <c r="C131">
        <v>31893715</v>
      </c>
      <c r="D131">
        <v>27441327</v>
      </c>
      <c r="E131">
        <v>1</v>
      </c>
      <c r="F131">
        <v>1</v>
      </c>
      <c r="G131">
        <v>1</v>
      </c>
      <c r="H131">
        <v>2</v>
      </c>
      <c r="I131" t="s">
        <v>391</v>
      </c>
      <c r="J131" t="s">
        <v>392</v>
      </c>
      <c r="K131" t="s">
        <v>393</v>
      </c>
      <c r="L131">
        <v>1368</v>
      </c>
      <c r="N131">
        <v>1011</v>
      </c>
      <c r="O131" t="s">
        <v>382</v>
      </c>
      <c r="P131" t="s">
        <v>382</v>
      </c>
      <c r="Q131">
        <v>1</v>
      </c>
      <c r="W131">
        <v>0</v>
      </c>
      <c r="X131">
        <v>-1583389094</v>
      </c>
      <c r="Y131">
        <v>0.04</v>
      </c>
      <c r="AA131">
        <v>0</v>
      </c>
      <c r="AB131">
        <v>605.97</v>
      </c>
      <c r="AC131">
        <v>11.69</v>
      </c>
      <c r="AD131">
        <v>0</v>
      </c>
      <c r="AE131">
        <v>0</v>
      </c>
      <c r="AF131">
        <v>93.37</v>
      </c>
      <c r="AG131">
        <v>11.69</v>
      </c>
      <c r="AH131">
        <v>0</v>
      </c>
      <c r="AI131">
        <v>1</v>
      </c>
      <c r="AJ131">
        <v>6.49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0.04</v>
      </c>
      <c r="AV131">
        <v>0</v>
      </c>
      <c r="AW131">
        <v>2</v>
      </c>
      <c r="AX131">
        <v>31893728</v>
      </c>
      <c r="AY131">
        <v>1</v>
      </c>
      <c r="AZ131">
        <v>0</v>
      </c>
      <c r="BA131">
        <v>129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Y131*Source!I90</f>
        <v>0.002</v>
      </c>
      <c r="CY131">
        <f>AB131</f>
        <v>605.97</v>
      </c>
      <c r="CZ131">
        <f>AF131</f>
        <v>93.37</v>
      </c>
      <c r="DA131">
        <f>AJ131</f>
        <v>6.49</v>
      </c>
      <c r="DB131">
        <v>0</v>
      </c>
    </row>
    <row r="132" spans="1:106" ht="12.75">
      <c r="A132">
        <f>ROW(Source!A90)</f>
        <v>90</v>
      </c>
      <c r="B132">
        <v>31892591</v>
      </c>
      <c r="C132">
        <v>31893715</v>
      </c>
      <c r="D132">
        <v>27378576</v>
      </c>
      <c r="E132">
        <v>1</v>
      </c>
      <c r="F132">
        <v>1</v>
      </c>
      <c r="G132">
        <v>1</v>
      </c>
      <c r="H132">
        <v>3</v>
      </c>
      <c r="I132" t="s">
        <v>394</v>
      </c>
      <c r="J132" t="s">
        <v>395</v>
      </c>
      <c r="K132" t="s">
        <v>396</v>
      </c>
      <c r="L132">
        <v>1348</v>
      </c>
      <c r="N132">
        <v>1009</v>
      </c>
      <c r="O132" t="s">
        <v>83</v>
      </c>
      <c r="P132" t="s">
        <v>83</v>
      </c>
      <c r="Q132">
        <v>1000</v>
      </c>
      <c r="W132">
        <v>0</v>
      </c>
      <c r="X132">
        <v>-738587816</v>
      </c>
      <c r="Y132">
        <v>0.001</v>
      </c>
      <c r="AA132">
        <v>78204.5</v>
      </c>
      <c r="AB132">
        <v>0</v>
      </c>
      <c r="AC132">
        <v>0</v>
      </c>
      <c r="AD132">
        <v>0</v>
      </c>
      <c r="AE132">
        <v>12050</v>
      </c>
      <c r="AF132">
        <v>0</v>
      </c>
      <c r="AG132">
        <v>0</v>
      </c>
      <c r="AH132">
        <v>0</v>
      </c>
      <c r="AI132">
        <v>6.49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0.001</v>
      </c>
      <c r="AV132">
        <v>0</v>
      </c>
      <c r="AW132">
        <v>2</v>
      </c>
      <c r="AX132">
        <v>31893729</v>
      </c>
      <c r="AY132">
        <v>1</v>
      </c>
      <c r="AZ132">
        <v>0</v>
      </c>
      <c r="BA132">
        <v>130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Y132*Source!I90</f>
        <v>5E-05</v>
      </c>
      <c r="CY132">
        <f>AA132</f>
        <v>78204.5</v>
      </c>
      <c r="CZ132">
        <f>AE132</f>
        <v>12050</v>
      </c>
      <c r="DA132">
        <f>AI132</f>
        <v>6.49</v>
      </c>
      <c r="DB132">
        <v>0</v>
      </c>
    </row>
    <row r="133" spans="1:106" ht="12.75">
      <c r="A133">
        <f>ROW(Source!A90)</f>
        <v>90</v>
      </c>
      <c r="B133">
        <v>31892591</v>
      </c>
      <c r="C133">
        <v>31893715</v>
      </c>
      <c r="D133">
        <v>27379604</v>
      </c>
      <c r="E133">
        <v>1</v>
      </c>
      <c r="F133">
        <v>1</v>
      </c>
      <c r="G133">
        <v>1</v>
      </c>
      <c r="H133">
        <v>3</v>
      </c>
      <c r="I133" t="s">
        <v>397</v>
      </c>
      <c r="J133" t="s">
        <v>398</v>
      </c>
      <c r="K133" t="s">
        <v>399</v>
      </c>
      <c r="L133">
        <v>1339</v>
      </c>
      <c r="N133">
        <v>1007</v>
      </c>
      <c r="O133" t="s">
        <v>68</v>
      </c>
      <c r="P133" t="s">
        <v>68</v>
      </c>
      <c r="Q133">
        <v>1</v>
      </c>
      <c r="W133">
        <v>0</v>
      </c>
      <c r="X133">
        <v>1361164556</v>
      </c>
      <c r="Y133">
        <v>0.17</v>
      </c>
      <c r="AA133">
        <v>5321.8</v>
      </c>
      <c r="AB133">
        <v>0</v>
      </c>
      <c r="AC133">
        <v>0</v>
      </c>
      <c r="AD133">
        <v>0</v>
      </c>
      <c r="AE133">
        <v>820</v>
      </c>
      <c r="AF133">
        <v>0</v>
      </c>
      <c r="AG133">
        <v>0</v>
      </c>
      <c r="AH133">
        <v>0</v>
      </c>
      <c r="AI133">
        <v>6.49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0.17</v>
      </c>
      <c r="AV133">
        <v>0</v>
      </c>
      <c r="AW133">
        <v>2</v>
      </c>
      <c r="AX133">
        <v>31893730</v>
      </c>
      <c r="AY133">
        <v>1</v>
      </c>
      <c r="AZ133">
        <v>0</v>
      </c>
      <c r="BA133">
        <v>131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Y133*Source!I90</f>
        <v>0.0085</v>
      </c>
      <c r="CY133">
        <f>AA133</f>
        <v>5321.8</v>
      </c>
      <c r="CZ133">
        <f>AE133</f>
        <v>820</v>
      </c>
      <c r="DA133">
        <f>AI133</f>
        <v>6.49</v>
      </c>
      <c r="DB133">
        <v>0</v>
      </c>
    </row>
    <row r="134" spans="1:106" ht="12.75">
      <c r="A134">
        <f>ROW(Source!A90)</f>
        <v>90</v>
      </c>
      <c r="B134">
        <v>31892591</v>
      </c>
      <c r="C134">
        <v>31893715</v>
      </c>
      <c r="D134">
        <v>27407537</v>
      </c>
      <c r="E134">
        <v>1</v>
      </c>
      <c r="F134">
        <v>1</v>
      </c>
      <c r="G134">
        <v>1</v>
      </c>
      <c r="H134">
        <v>3</v>
      </c>
      <c r="I134" t="s">
        <v>151</v>
      </c>
      <c r="J134" t="s">
        <v>153</v>
      </c>
      <c r="K134" t="s">
        <v>152</v>
      </c>
      <c r="L134">
        <v>1339</v>
      </c>
      <c r="N134">
        <v>1007</v>
      </c>
      <c r="O134" t="s">
        <v>68</v>
      </c>
      <c r="P134" t="s">
        <v>68</v>
      </c>
      <c r="Q134">
        <v>1</v>
      </c>
      <c r="W134">
        <v>0</v>
      </c>
      <c r="X134">
        <v>722768753</v>
      </c>
      <c r="Y134">
        <v>5.9</v>
      </c>
      <c r="AA134">
        <v>3959.61</v>
      </c>
      <c r="AB134">
        <v>0</v>
      </c>
      <c r="AC134">
        <v>0</v>
      </c>
      <c r="AD134">
        <v>0</v>
      </c>
      <c r="AE134">
        <v>610.11</v>
      </c>
      <c r="AF134">
        <v>0</v>
      </c>
      <c r="AG134">
        <v>0</v>
      </c>
      <c r="AH134">
        <v>0</v>
      </c>
      <c r="AI134">
        <v>6.49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5.9</v>
      </c>
      <c r="AV134">
        <v>0</v>
      </c>
      <c r="AW134">
        <v>2</v>
      </c>
      <c r="AX134">
        <v>31893731</v>
      </c>
      <c r="AY134">
        <v>1</v>
      </c>
      <c r="AZ134">
        <v>0</v>
      </c>
      <c r="BA134">
        <v>132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Y134*Source!I90</f>
        <v>0.29500000000000004</v>
      </c>
      <c r="CY134">
        <f>AA134</f>
        <v>3959.61</v>
      </c>
      <c r="CZ134">
        <f>AE134</f>
        <v>610.11</v>
      </c>
      <c r="DA134">
        <f>AI134</f>
        <v>6.49</v>
      </c>
      <c r="DB134">
        <v>0</v>
      </c>
    </row>
    <row r="135" spans="1:106" ht="12.75">
      <c r="A135">
        <f>ROW(Source!A90)</f>
        <v>90</v>
      </c>
      <c r="B135">
        <v>31892591</v>
      </c>
      <c r="C135">
        <v>31893715</v>
      </c>
      <c r="D135">
        <v>27407704</v>
      </c>
      <c r="E135">
        <v>1</v>
      </c>
      <c r="F135">
        <v>1</v>
      </c>
      <c r="G135">
        <v>1</v>
      </c>
      <c r="H135">
        <v>3</v>
      </c>
      <c r="I135" t="s">
        <v>155</v>
      </c>
      <c r="J135" t="s">
        <v>157</v>
      </c>
      <c r="K135" t="s">
        <v>156</v>
      </c>
      <c r="L135">
        <v>1339</v>
      </c>
      <c r="N135">
        <v>1007</v>
      </c>
      <c r="O135" t="s">
        <v>68</v>
      </c>
      <c r="P135" t="s">
        <v>68</v>
      </c>
      <c r="Q135">
        <v>1</v>
      </c>
      <c r="W135">
        <v>0</v>
      </c>
      <c r="X135">
        <v>1591250178</v>
      </c>
      <c r="Y135">
        <v>0.06</v>
      </c>
      <c r="AA135">
        <v>2965.48</v>
      </c>
      <c r="AB135">
        <v>0</v>
      </c>
      <c r="AC135">
        <v>0</v>
      </c>
      <c r="AD135">
        <v>0</v>
      </c>
      <c r="AE135">
        <v>456.93</v>
      </c>
      <c r="AF135">
        <v>0</v>
      </c>
      <c r="AG135">
        <v>0</v>
      </c>
      <c r="AH135">
        <v>0</v>
      </c>
      <c r="AI135">
        <v>6.49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0.06</v>
      </c>
      <c r="AV135">
        <v>0</v>
      </c>
      <c r="AW135">
        <v>2</v>
      </c>
      <c r="AX135">
        <v>31893732</v>
      </c>
      <c r="AY135">
        <v>1</v>
      </c>
      <c r="AZ135">
        <v>0</v>
      </c>
      <c r="BA135">
        <v>133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Y135*Source!I90</f>
        <v>0.003</v>
      </c>
      <c r="CY135">
        <f>AA135</f>
        <v>2965.48</v>
      </c>
      <c r="CZ135">
        <f>AE135</f>
        <v>456.93</v>
      </c>
      <c r="DA135">
        <f>AI135</f>
        <v>6.49</v>
      </c>
      <c r="DB135">
        <v>0</v>
      </c>
    </row>
    <row r="136" spans="1:106" ht="12.75">
      <c r="A136">
        <f>ROW(Source!A90)</f>
        <v>90</v>
      </c>
      <c r="B136">
        <v>31892591</v>
      </c>
      <c r="C136">
        <v>31893715</v>
      </c>
      <c r="D136">
        <v>27408533</v>
      </c>
      <c r="E136">
        <v>1</v>
      </c>
      <c r="F136">
        <v>1</v>
      </c>
      <c r="G136">
        <v>1</v>
      </c>
      <c r="H136">
        <v>3</v>
      </c>
      <c r="I136" t="s">
        <v>53</v>
      </c>
      <c r="J136" t="s">
        <v>56</v>
      </c>
      <c r="K136" t="s">
        <v>54</v>
      </c>
      <c r="L136">
        <v>1354</v>
      </c>
      <c r="N136">
        <v>1010</v>
      </c>
      <c r="O136" t="s">
        <v>55</v>
      </c>
      <c r="P136" t="s">
        <v>55</v>
      </c>
      <c r="Q136">
        <v>1</v>
      </c>
      <c r="W136">
        <v>0</v>
      </c>
      <c r="X136">
        <v>1244949380</v>
      </c>
      <c r="Y136">
        <v>100</v>
      </c>
      <c r="AA136">
        <v>412.12</v>
      </c>
      <c r="AB136">
        <v>0</v>
      </c>
      <c r="AC136">
        <v>0</v>
      </c>
      <c r="AD136">
        <v>0</v>
      </c>
      <c r="AE136">
        <v>63.5</v>
      </c>
      <c r="AF136">
        <v>0</v>
      </c>
      <c r="AG136">
        <v>0</v>
      </c>
      <c r="AH136">
        <v>0</v>
      </c>
      <c r="AI136">
        <v>6.49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100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Y136*Source!I90</f>
        <v>5</v>
      </c>
      <c r="CY136">
        <f>AA136</f>
        <v>412.12</v>
      </c>
      <c r="CZ136">
        <f>AE136</f>
        <v>63.5</v>
      </c>
      <c r="DA136">
        <f>AI136</f>
        <v>6.49</v>
      </c>
      <c r="DB136">
        <v>0</v>
      </c>
    </row>
    <row r="137" spans="1:106" ht="12.75">
      <c r="A137">
        <f>ROW(Source!A93)</f>
        <v>93</v>
      </c>
      <c r="B137">
        <v>31892590</v>
      </c>
      <c r="C137">
        <v>31893735</v>
      </c>
      <c r="D137">
        <v>27494941</v>
      </c>
      <c r="E137">
        <v>1</v>
      </c>
      <c r="F137">
        <v>1</v>
      </c>
      <c r="G137">
        <v>1</v>
      </c>
      <c r="H137">
        <v>1</v>
      </c>
      <c r="I137" t="s">
        <v>386</v>
      </c>
      <c r="K137" t="s">
        <v>387</v>
      </c>
      <c r="L137">
        <v>1369</v>
      </c>
      <c r="N137">
        <v>1013</v>
      </c>
      <c r="O137" t="s">
        <v>376</v>
      </c>
      <c r="P137" t="s">
        <v>376</v>
      </c>
      <c r="Q137">
        <v>1</v>
      </c>
      <c r="W137">
        <v>0</v>
      </c>
      <c r="X137">
        <v>125517987</v>
      </c>
      <c r="Y137">
        <v>76.08</v>
      </c>
      <c r="AA137">
        <v>0</v>
      </c>
      <c r="AB137">
        <v>0</v>
      </c>
      <c r="AC137">
        <v>0</v>
      </c>
      <c r="AD137">
        <v>8.53</v>
      </c>
      <c r="AE137">
        <v>0</v>
      </c>
      <c r="AF137">
        <v>0</v>
      </c>
      <c r="AG137">
        <v>0</v>
      </c>
      <c r="AH137">
        <v>8.53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76.08</v>
      </c>
      <c r="AV137">
        <v>1</v>
      </c>
      <c r="AW137">
        <v>2</v>
      </c>
      <c r="AX137">
        <v>31893747</v>
      </c>
      <c r="AY137">
        <v>1</v>
      </c>
      <c r="AZ137">
        <v>0</v>
      </c>
      <c r="BA137">
        <v>135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Y137*Source!I93</f>
        <v>179.5488</v>
      </c>
      <c r="CY137">
        <f>AD137</f>
        <v>8.53</v>
      </c>
      <c r="CZ137">
        <f>AH137</f>
        <v>8.53</v>
      </c>
      <c r="DA137">
        <f>AL137</f>
        <v>1</v>
      </c>
      <c r="DB137">
        <v>0</v>
      </c>
    </row>
    <row r="138" spans="1:106" ht="12.75">
      <c r="A138">
        <f>ROW(Source!A93)</f>
        <v>93</v>
      </c>
      <c r="B138">
        <v>31892590</v>
      </c>
      <c r="C138">
        <v>31893735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26</v>
      </c>
      <c r="K138" t="s">
        <v>377</v>
      </c>
      <c r="L138">
        <v>608254</v>
      </c>
      <c r="N138">
        <v>1013</v>
      </c>
      <c r="O138" t="s">
        <v>378</v>
      </c>
      <c r="P138" t="s">
        <v>378</v>
      </c>
      <c r="Q138">
        <v>1</v>
      </c>
      <c r="W138">
        <v>0</v>
      </c>
      <c r="X138">
        <v>-185737400</v>
      </c>
      <c r="Y138">
        <v>0.68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0.68</v>
      </c>
      <c r="AV138">
        <v>2</v>
      </c>
      <c r="AW138">
        <v>2</v>
      </c>
      <c r="AX138">
        <v>31893748</v>
      </c>
      <c r="AY138">
        <v>1</v>
      </c>
      <c r="AZ138">
        <v>0</v>
      </c>
      <c r="BA138">
        <v>136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Y138*Source!I93</f>
        <v>1.6048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 ht="12.75">
      <c r="A139">
        <f>ROW(Source!A93)</f>
        <v>93</v>
      </c>
      <c r="B139">
        <v>31892590</v>
      </c>
      <c r="C139">
        <v>31893735</v>
      </c>
      <c r="D139">
        <v>27439499</v>
      </c>
      <c r="E139">
        <v>1</v>
      </c>
      <c r="F139">
        <v>1</v>
      </c>
      <c r="G139">
        <v>1</v>
      </c>
      <c r="H139">
        <v>2</v>
      </c>
      <c r="I139" t="s">
        <v>388</v>
      </c>
      <c r="J139" t="s">
        <v>389</v>
      </c>
      <c r="K139" t="s">
        <v>390</v>
      </c>
      <c r="L139">
        <v>1368</v>
      </c>
      <c r="N139">
        <v>1011</v>
      </c>
      <c r="O139" t="s">
        <v>382</v>
      </c>
      <c r="P139" t="s">
        <v>382</v>
      </c>
      <c r="Q139">
        <v>1</v>
      </c>
      <c r="W139">
        <v>0</v>
      </c>
      <c r="X139">
        <v>1890856440</v>
      </c>
      <c r="Y139">
        <v>0.68</v>
      </c>
      <c r="AA139">
        <v>0</v>
      </c>
      <c r="AB139">
        <v>112.67</v>
      </c>
      <c r="AC139">
        <v>13.61</v>
      </c>
      <c r="AD139">
        <v>0</v>
      </c>
      <c r="AE139">
        <v>0</v>
      </c>
      <c r="AF139">
        <v>112.67</v>
      </c>
      <c r="AG139">
        <v>13.61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0.68</v>
      </c>
      <c r="AV139">
        <v>0</v>
      </c>
      <c r="AW139">
        <v>2</v>
      </c>
      <c r="AX139">
        <v>31893749</v>
      </c>
      <c r="AY139">
        <v>1</v>
      </c>
      <c r="AZ139">
        <v>0</v>
      </c>
      <c r="BA139">
        <v>137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Y139*Source!I93</f>
        <v>1.6048</v>
      </c>
      <c r="CY139">
        <f>AB139</f>
        <v>112.67</v>
      </c>
      <c r="CZ139">
        <f>AF139</f>
        <v>112.67</v>
      </c>
      <c r="DA139">
        <f>AJ139</f>
        <v>1</v>
      </c>
      <c r="DB139">
        <v>0</v>
      </c>
    </row>
    <row r="140" spans="1:106" ht="12.75">
      <c r="A140">
        <f>ROW(Source!A93)</f>
        <v>93</v>
      </c>
      <c r="B140">
        <v>31892590</v>
      </c>
      <c r="C140">
        <v>31893735</v>
      </c>
      <c r="D140">
        <v>27441327</v>
      </c>
      <c r="E140">
        <v>1</v>
      </c>
      <c r="F140">
        <v>1</v>
      </c>
      <c r="G140">
        <v>1</v>
      </c>
      <c r="H140">
        <v>2</v>
      </c>
      <c r="I140" t="s">
        <v>391</v>
      </c>
      <c r="J140" t="s">
        <v>392</v>
      </c>
      <c r="K140" t="s">
        <v>393</v>
      </c>
      <c r="L140">
        <v>1368</v>
      </c>
      <c r="N140">
        <v>1011</v>
      </c>
      <c r="O140" t="s">
        <v>382</v>
      </c>
      <c r="P140" t="s">
        <v>382</v>
      </c>
      <c r="Q140">
        <v>1</v>
      </c>
      <c r="W140">
        <v>0</v>
      </c>
      <c r="X140">
        <v>-1583389094</v>
      </c>
      <c r="Y140">
        <v>0.04</v>
      </c>
      <c r="AA140">
        <v>0</v>
      </c>
      <c r="AB140">
        <v>93.37</v>
      </c>
      <c r="AC140">
        <v>11.69</v>
      </c>
      <c r="AD140">
        <v>0</v>
      </c>
      <c r="AE140">
        <v>0</v>
      </c>
      <c r="AF140">
        <v>93.37</v>
      </c>
      <c r="AG140">
        <v>11.69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0.04</v>
      </c>
      <c r="AV140">
        <v>0</v>
      </c>
      <c r="AW140">
        <v>2</v>
      </c>
      <c r="AX140">
        <v>31893750</v>
      </c>
      <c r="AY140">
        <v>1</v>
      </c>
      <c r="AZ140">
        <v>0</v>
      </c>
      <c r="BA140">
        <v>138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Y140*Source!I93</f>
        <v>0.0944</v>
      </c>
      <c r="CY140">
        <f>AB140</f>
        <v>93.37</v>
      </c>
      <c r="CZ140">
        <f>AF140</f>
        <v>93.37</v>
      </c>
      <c r="DA140">
        <f>AJ140</f>
        <v>1</v>
      </c>
      <c r="DB140">
        <v>0</v>
      </c>
    </row>
    <row r="141" spans="1:106" ht="12.75">
      <c r="A141">
        <f>ROW(Source!A93)</f>
        <v>93</v>
      </c>
      <c r="B141">
        <v>31892590</v>
      </c>
      <c r="C141">
        <v>31893735</v>
      </c>
      <c r="D141">
        <v>27378576</v>
      </c>
      <c r="E141">
        <v>1</v>
      </c>
      <c r="F141">
        <v>1</v>
      </c>
      <c r="G141">
        <v>1</v>
      </c>
      <c r="H141">
        <v>3</v>
      </c>
      <c r="I141" t="s">
        <v>394</v>
      </c>
      <c r="J141" t="s">
        <v>395</v>
      </c>
      <c r="K141" t="s">
        <v>396</v>
      </c>
      <c r="L141">
        <v>1348</v>
      </c>
      <c r="N141">
        <v>1009</v>
      </c>
      <c r="O141" t="s">
        <v>83</v>
      </c>
      <c r="P141" t="s">
        <v>83</v>
      </c>
      <c r="Q141">
        <v>1000</v>
      </c>
      <c r="W141">
        <v>0</v>
      </c>
      <c r="X141">
        <v>-738587816</v>
      </c>
      <c r="Y141">
        <v>0.001</v>
      </c>
      <c r="AA141">
        <v>12050</v>
      </c>
      <c r="AB141">
        <v>0</v>
      </c>
      <c r="AC141">
        <v>0</v>
      </c>
      <c r="AD141">
        <v>0</v>
      </c>
      <c r="AE141">
        <v>12050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0.001</v>
      </c>
      <c r="AV141">
        <v>0</v>
      </c>
      <c r="AW141">
        <v>2</v>
      </c>
      <c r="AX141">
        <v>31893751</v>
      </c>
      <c r="AY141">
        <v>1</v>
      </c>
      <c r="AZ141">
        <v>0</v>
      </c>
      <c r="BA141">
        <v>139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Y141*Source!I93</f>
        <v>0.00236</v>
      </c>
      <c r="CY141">
        <f aca="true" t="shared" si="12" ref="CY141:CY147">AA141</f>
        <v>12050</v>
      </c>
      <c r="CZ141">
        <f aca="true" t="shared" si="13" ref="CZ141:CZ147">AE141</f>
        <v>12050</v>
      </c>
      <c r="DA141">
        <f aca="true" t="shared" si="14" ref="DA141:DA147">AI141</f>
        <v>1</v>
      </c>
      <c r="DB141">
        <v>0</v>
      </c>
    </row>
    <row r="142" spans="1:106" ht="12.75">
      <c r="A142">
        <f>ROW(Source!A93)</f>
        <v>93</v>
      </c>
      <c r="B142">
        <v>31892590</v>
      </c>
      <c r="C142">
        <v>31893735</v>
      </c>
      <c r="D142">
        <v>27379604</v>
      </c>
      <c r="E142">
        <v>1</v>
      </c>
      <c r="F142">
        <v>1</v>
      </c>
      <c r="G142">
        <v>1</v>
      </c>
      <c r="H142">
        <v>3</v>
      </c>
      <c r="I142" t="s">
        <v>397</v>
      </c>
      <c r="J142" t="s">
        <v>398</v>
      </c>
      <c r="K142" t="s">
        <v>399</v>
      </c>
      <c r="L142">
        <v>1339</v>
      </c>
      <c r="N142">
        <v>1007</v>
      </c>
      <c r="O142" t="s">
        <v>68</v>
      </c>
      <c r="P142" t="s">
        <v>68</v>
      </c>
      <c r="Q142">
        <v>1</v>
      </c>
      <c r="W142">
        <v>0</v>
      </c>
      <c r="X142">
        <v>1361164556</v>
      </c>
      <c r="Y142">
        <v>0.17</v>
      </c>
      <c r="AA142">
        <v>820</v>
      </c>
      <c r="AB142">
        <v>0</v>
      </c>
      <c r="AC142">
        <v>0</v>
      </c>
      <c r="AD142">
        <v>0</v>
      </c>
      <c r="AE142">
        <v>820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0.17</v>
      </c>
      <c r="AV142">
        <v>0</v>
      </c>
      <c r="AW142">
        <v>2</v>
      </c>
      <c r="AX142">
        <v>31893752</v>
      </c>
      <c r="AY142">
        <v>1</v>
      </c>
      <c r="AZ142">
        <v>0</v>
      </c>
      <c r="BA142">
        <v>140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Y142*Source!I93</f>
        <v>0.4012</v>
      </c>
      <c r="CY142">
        <f t="shared" si="12"/>
        <v>820</v>
      </c>
      <c r="CZ142">
        <f t="shared" si="13"/>
        <v>820</v>
      </c>
      <c r="DA142">
        <f t="shared" si="14"/>
        <v>1</v>
      </c>
      <c r="DB142">
        <v>0</v>
      </c>
    </row>
    <row r="143" spans="1:106" ht="12.75">
      <c r="A143">
        <f>ROW(Source!A93)</f>
        <v>93</v>
      </c>
      <c r="B143">
        <v>31892590</v>
      </c>
      <c r="C143">
        <v>31893735</v>
      </c>
      <c r="D143">
        <v>27407537</v>
      </c>
      <c r="E143">
        <v>1</v>
      </c>
      <c r="F143">
        <v>1</v>
      </c>
      <c r="G143">
        <v>1</v>
      </c>
      <c r="H143">
        <v>3</v>
      </c>
      <c r="I143" t="s">
        <v>151</v>
      </c>
      <c r="J143" t="s">
        <v>153</v>
      </c>
      <c r="K143" t="s">
        <v>152</v>
      </c>
      <c r="L143">
        <v>1339</v>
      </c>
      <c r="N143">
        <v>1007</v>
      </c>
      <c r="O143" t="s">
        <v>68</v>
      </c>
      <c r="P143" t="s">
        <v>68</v>
      </c>
      <c r="Q143">
        <v>1</v>
      </c>
      <c r="W143">
        <v>1</v>
      </c>
      <c r="X143">
        <v>722768753</v>
      </c>
      <c r="Y143">
        <v>-5.9</v>
      </c>
      <c r="AA143">
        <v>610.11</v>
      </c>
      <c r="AB143">
        <v>0</v>
      </c>
      <c r="AC143">
        <v>0</v>
      </c>
      <c r="AD143">
        <v>0</v>
      </c>
      <c r="AE143">
        <v>610.11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-5.9</v>
      </c>
      <c r="AV143">
        <v>0</v>
      </c>
      <c r="AW143">
        <v>2</v>
      </c>
      <c r="AX143">
        <v>31893753</v>
      </c>
      <c r="AY143">
        <v>1</v>
      </c>
      <c r="AZ143">
        <v>6144</v>
      </c>
      <c r="BA143">
        <v>141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Y143*Source!I93</f>
        <v>-13.924</v>
      </c>
      <c r="CY143">
        <f t="shared" si="12"/>
        <v>610.11</v>
      </c>
      <c r="CZ143">
        <f t="shared" si="13"/>
        <v>610.11</v>
      </c>
      <c r="DA143">
        <f t="shared" si="14"/>
        <v>1</v>
      </c>
      <c r="DB143">
        <v>0</v>
      </c>
    </row>
    <row r="144" spans="1:106" ht="12.75">
      <c r="A144">
        <f>ROW(Source!A93)</f>
        <v>93</v>
      </c>
      <c r="B144">
        <v>31892590</v>
      </c>
      <c r="C144">
        <v>31893735</v>
      </c>
      <c r="D144">
        <v>27407537</v>
      </c>
      <c r="E144">
        <v>1</v>
      </c>
      <c r="F144">
        <v>1</v>
      </c>
      <c r="G144">
        <v>1</v>
      </c>
      <c r="H144">
        <v>3</v>
      </c>
      <c r="I144" t="s">
        <v>151</v>
      </c>
      <c r="J144" t="s">
        <v>153</v>
      </c>
      <c r="K144" t="s">
        <v>152</v>
      </c>
      <c r="L144">
        <v>1339</v>
      </c>
      <c r="N144">
        <v>1007</v>
      </c>
      <c r="O144" t="s">
        <v>68</v>
      </c>
      <c r="P144" t="s">
        <v>68</v>
      </c>
      <c r="Q144">
        <v>1</v>
      </c>
      <c r="W144">
        <v>0</v>
      </c>
      <c r="X144">
        <v>722768753</v>
      </c>
      <c r="Y144">
        <v>5.073983</v>
      </c>
      <c r="AA144">
        <v>610.11</v>
      </c>
      <c r="AB144">
        <v>0</v>
      </c>
      <c r="AC144">
        <v>0</v>
      </c>
      <c r="AD144">
        <v>0</v>
      </c>
      <c r="AE144">
        <v>610.11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T144">
        <v>5.073983</v>
      </c>
      <c r="AV144">
        <v>0</v>
      </c>
      <c r="AW144">
        <v>1</v>
      </c>
      <c r="AX144">
        <v>-1</v>
      </c>
      <c r="AY144">
        <v>0</v>
      </c>
      <c r="AZ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Y144*Source!I93</f>
        <v>11.97459988</v>
      </c>
      <c r="CY144">
        <f t="shared" si="12"/>
        <v>610.11</v>
      </c>
      <c r="CZ144">
        <f t="shared" si="13"/>
        <v>610.11</v>
      </c>
      <c r="DA144">
        <f t="shared" si="14"/>
        <v>1</v>
      </c>
      <c r="DB144">
        <v>0</v>
      </c>
    </row>
    <row r="145" spans="1:106" ht="12.75">
      <c r="A145">
        <f>ROW(Source!A93)</f>
        <v>93</v>
      </c>
      <c r="B145">
        <v>31892590</v>
      </c>
      <c r="C145">
        <v>31893735</v>
      </c>
      <c r="D145">
        <v>27407704</v>
      </c>
      <c r="E145">
        <v>1</v>
      </c>
      <c r="F145">
        <v>1</v>
      </c>
      <c r="G145">
        <v>1</v>
      </c>
      <c r="H145">
        <v>3</v>
      </c>
      <c r="I145" t="s">
        <v>155</v>
      </c>
      <c r="J145" t="s">
        <v>157</v>
      </c>
      <c r="K145" t="s">
        <v>156</v>
      </c>
      <c r="L145">
        <v>1339</v>
      </c>
      <c r="N145">
        <v>1007</v>
      </c>
      <c r="O145" t="s">
        <v>68</v>
      </c>
      <c r="P145" t="s">
        <v>68</v>
      </c>
      <c r="Q145">
        <v>1</v>
      </c>
      <c r="W145">
        <v>1</v>
      </c>
      <c r="X145">
        <v>1591250178</v>
      </c>
      <c r="Y145">
        <v>-0.06</v>
      </c>
      <c r="AA145">
        <v>456.93</v>
      </c>
      <c r="AB145">
        <v>0</v>
      </c>
      <c r="AC145">
        <v>0</v>
      </c>
      <c r="AD145">
        <v>0</v>
      </c>
      <c r="AE145">
        <v>456.93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-0.06</v>
      </c>
      <c r="AV145">
        <v>0</v>
      </c>
      <c r="AW145">
        <v>2</v>
      </c>
      <c r="AX145">
        <v>31893754</v>
      </c>
      <c r="AY145">
        <v>1</v>
      </c>
      <c r="AZ145">
        <v>6144</v>
      </c>
      <c r="BA145">
        <v>142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Y145*Source!I93</f>
        <v>-0.14159999999999998</v>
      </c>
      <c r="CY145">
        <f t="shared" si="12"/>
        <v>456.93</v>
      </c>
      <c r="CZ145">
        <f t="shared" si="13"/>
        <v>456.93</v>
      </c>
      <c r="DA145">
        <f t="shared" si="14"/>
        <v>1</v>
      </c>
      <c r="DB145">
        <v>0</v>
      </c>
    </row>
    <row r="146" spans="1:106" ht="12.75">
      <c r="A146">
        <f>ROW(Source!A93)</f>
        <v>93</v>
      </c>
      <c r="B146">
        <v>31892590</v>
      </c>
      <c r="C146">
        <v>31893735</v>
      </c>
      <c r="D146">
        <v>27407704</v>
      </c>
      <c r="E146">
        <v>1</v>
      </c>
      <c r="F146">
        <v>1</v>
      </c>
      <c r="G146">
        <v>1</v>
      </c>
      <c r="H146">
        <v>3</v>
      </c>
      <c r="I146" t="s">
        <v>155</v>
      </c>
      <c r="J146" t="s">
        <v>157</v>
      </c>
      <c r="K146" t="s">
        <v>156</v>
      </c>
      <c r="L146">
        <v>1339</v>
      </c>
      <c r="N146">
        <v>1007</v>
      </c>
      <c r="O146" t="s">
        <v>68</v>
      </c>
      <c r="P146" t="s">
        <v>68</v>
      </c>
      <c r="Q146">
        <v>1</v>
      </c>
      <c r="W146">
        <v>0</v>
      </c>
      <c r="X146">
        <v>1591250178</v>
      </c>
      <c r="Y146">
        <v>0.019788</v>
      </c>
      <c r="AA146">
        <v>456.93</v>
      </c>
      <c r="AB146">
        <v>0</v>
      </c>
      <c r="AC146">
        <v>0</v>
      </c>
      <c r="AD146">
        <v>0</v>
      </c>
      <c r="AE146">
        <v>456.93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T146">
        <v>0.019788</v>
      </c>
      <c r="AV146">
        <v>0</v>
      </c>
      <c r="AW146">
        <v>1</v>
      </c>
      <c r="AX146">
        <v>-1</v>
      </c>
      <c r="AY146">
        <v>0</v>
      </c>
      <c r="AZ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Y146*Source!I93</f>
        <v>0.04669968</v>
      </c>
      <c r="CY146">
        <f t="shared" si="12"/>
        <v>456.93</v>
      </c>
      <c r="CZ146">
        <f t="shared" si="13"/>
        <v>456.93</v>
      </c>
      <c r="DA146">
        <f t="shared" si="14"/>
        <v>1</v>
      </c>
      <c r="DB146">
        <v>0</v>
      </c>
    </row>
    <row r="147" spans="1:106" ht="12.75">
      <c r="A147">
        <f>ROW(Source!A93)</f>
        <v>93</v>
      </c>
      <c r="B147">
        <v>31892590</v>
      </c>
      <c r="C147">
        <v>31893735</v>
      </c>
      <c r="D147">
        <v>27408535</v>
      </c>
      <c r="E147">
        <v>1</v>
      </c>
      <c r="F147">
        <v>1</v>
      </c>
      <c r="G147">
        <v>1</v>
      </c>
      <c r="H147">
        <v>3</v>
      </c>
      <c r="I147" t="s">
        <v>161</v>
      </c>
      <c r="J147" t="s">
        <v>163</v>
      </c>
      <c r="K147" t="s">
        <v>162</v>
      </c>
      <c r="L147">
        <v>1354</v>
      </c>
      <c r="N147">
        <v>1010</v>
      </c>
      <c r="O147" t="s">
        <v>55</v>
      </c>
      <c r="P147" t="s">
        <v>55</v>
      </c>
      <c r="Q147">
        <v>1</v>
      </c>
      <c r="W147">
        <v>0</v>
      </c>
      <c r="X147">
        <v>1608162165</v>
      </c>
      <c r="Y147">
        <v>100</v>
      </c>
      <c r="AA147">
        <v>22.5</v>
      </c>
      <c r="AB147">
        <v>0</v>
      </c>
      <c r="AC147">
        <v>0</v>
      </c>
      <c r="AD147">
        <v>0</v>
      </c>
      <c r="AE147">
        <v>22.5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T147">
        <v>100</v>
      </c>
      <c r="AV147">
        <v>0</v>
      </c>
      <c r="AW147">
        <v>1</v>
      </c>
      <c r="AX147">
        <v>-1</v>
      </c>
      <c r="AY147">
        <v>0</v>
      </c>
      <c r="AZ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Y147*Source!I93</f>
        <v>236</v>
      </c>
      <c r="CY147">
        <f t="shared" si="12"/>
        <v>22.5</v>
      </c>
      <c r="CZ147">
        <f t="shared" si="13"/>
        <v>22.5</v>
      </c>
      <c r="DA147">
        <f t="shared" si="14"/>
        <v>1</v>
      </c>
      <c r="DB147">
        <v>0</v>
      </c>
    </row>
    <row r="148" spans="1:106" ht="12.75">
      <c r="A148">
        <f>ROW(Source!A94)</f>
        <v>94</v>
      </c>
      <c r="B148">
        <v>31892591</v>
      </c>
      <c r="C148">
        <v>31893735</v>
      </c>
      <c r="D148">
        <v>27494941</v>
      </c>
      <c r="E148">
        <v>1</v>
      </c>
      <c r="F148">
        <v>1</v>
      </c>
      <c r="G148">
        <v>1</v>
      </c>
      <c r="H148">
        <v>1</v>
      </c>
      <c r="I148" t="s">
        <v>386</v>
      </c>
      <c r="K148" t="s">
        <v>387</v>
      </c>
      <c r="L148">
        <v>1369</v>
      </c>
      <c r="N148">
        <v>1013</v>
      </c>
      <c r="O148" t="s">
        <v>376</v>
      </c>
      <c r="P148" t="s">
        <v>376</v>
      </c>
      <c r="Q148">
        <v>1</v>
      </c>
      <c r="W148">
        <v>0</v>
      </c>
      <c r="X148">
        <v>125517987</v>
      </c>
      <c r="Y148">
        <v>76.08</v>
      </c>
      <c r="AA148">
        <v>0</v>
      </c>
      <c r="AB148">
        <v>0</v>
      </c>
      <c r="AC148">
        <v>0</v>
      </c>
      <c r="AD148">
        <v>55.36</v>
      </c>
      <c r="AE148">
        <v>0</v>
      </c>
      <c r="AF148">
        <v>0</v>
      </c>
      <c r="AG148">
        <v>0</v>
      </c>
      <c r="AH148">
        <v>8.53</v>
      </c>
      <c r="AI148">
        <v>1</v>
      </c>
      <c r="AJ148">
        <v>1</v>
      </c>
      <c r="AK148">
        <v>1</v>
      </c>
      <c r="AL148">
        <v>6.49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76.08</v>
      </c>
      <c r="AV148">
        <v>1</v>
      </c>
      <c r="AW148">
        <v>2</v>
      </c>
      <c r="AX148">
        <v>31893747</v>
      </c>
      <c r="AY148">
        <v>1</v>
      </c>
      <c r="AZ148">
        <v>0</v>
      </c>
      <c r="BA148">
        <v>144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Y148*Source!I94</f>
        <v>179.5488</v>
      </c>
      <c r="CY148">
        <f>AD148</f>
        <v>55.36</v>
      </c>
      <c r="CZ148">
        <f>AH148</f>
        <v>8.53</v>
      </c>
      <c r="DA148">
        <f>AL148</f>
        <v>6.49</v>
      </c>
      <c r="DB148">
        <v>0</v>
      </c>
    </row>
    <row r="149" spans="1:106" ht="12.75">
      <c r="A149">
        <f>ROW(Source!A94)</f>
        <v>94</v>
      </c>
      <c r="B149">
        <v>31892591</v>
      </c>
      <c r="C149">
        <v>31893735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26</v>
      </c>
      <c r="K149" t="s">
        <v>377</v>
      </c>
      <c r="L149">
        <v>608254</v>
      </c>
      <c r="N149">
        <v>1013</v>
      </c>
      <c r="O149" t="s">
        <v>378</v>
      </c>
      <c r="P149" t="s">
        <v>378</v>
      </c>
      <c r="Q149">
        <v>1</v>
      </c>
      <c r="W149">
        <v>0</v>
      </c>
      <c r="X149">
        <v>-185737400</v>
      </c>
      <c r="Y149">
        <v>0.68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6.49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0.68</v>
      </c>
      <c r="AV149">
        <v>2</v>
      </c>
      <c r="AW149">
        <v>2</v>
      </c>
      <c r="AX149">
        <v>31893748</v>
      </c>
      <c r="AY149">
        <v>1</v>
      </c>
      <c r="AZ149">
        <v>0</v>
      </c>
      <c r="BA149">
        <v>145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Y149*Source!I94</f>
        <v>1.6048</v>
      </c>
      <c r="CY149">
        <f>AD149</f>
        <v>0</v>
      </c>
      <c r="CZ149">
        <f>AH149</f>
        <v>0</v>
      </c>
      <c r="DA149">
        <f>AL149</f>
        <v>1</v>
      </c>
      <c r="DB149">
        <v>0</v>
      </c>
    </row>
    <row r="150" spans="1:106" ht="12.75">
      <c r="A150">
        <f>ROW(Source!A94)</f>
        <v>94</v>
      </c>
      <c r="B150">
        <v>31892591</v>
      </c>
      <c r="C150">
        <v>31893735</v>
      </c>
      <c r="D150">
        <v>27439499</v>
      </c>
      <c r="E150">
        <v>1</v>
      </c>
      <c r="F150">
        <v>1</v>
      </c>
      <c r="G150">
        <v>1</v>
      </c>
      <c r="H150">
        <v>2</v>
      </c>
      <c r="I150" t="s">
        <v>388</v>
      </c>
      <c r="J150" t="s">
        <v>389</v>
      </c>
      <c r="K150" t="s">
        <v>390</v>
      </c>
      <c r="L150">
        <v>1368</v>
      </c>
      <c r="N150">
        <v>1011</v>
      </c>
      <c r="O150" t="s">
        <v>382</v>
      </c>
      <c r="P150" t="s">
        <v>382</v>
      </c>
      <c r="Q150">
        <v>1</v>
      </c>
      <c r="W150">
        <v>0</v>
      </c>
      <c r="X150">
        <v>1890856440</v>
      </c>
      <c r="Y150">
        <v>0.68</v>
      </c>
      <c r="AA150">
        <v>0</v>
      </c>
      <c r="AB150">
        <v>731.23</v>
      </c>
      <c r="AC150">
        <v>13.61</v>
      </c>
      <c r="AD150">
        <v>0</v>
      </c>
      <c r="AE150">
        <v>0</v>
      </c>
      <c r="AF150">
        <v>112.67</v>
      </c>
      <c r="AG150">
        <v>13.61</v>
      </c>
      <c r="AH150">
        <v>0</v>
      </c>
      <c r="AI150">
        <v>1</v>
      </c>
      <c r="AJ150">
        <v>6.49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0.68</v>
      </c>
      <c r="AV150">
        <v>0</v>
      </c>
      <c r="AW150">
        <v>2</v>
      </c>
      <c r="AX150">
        <v>31893749</v>
      </c>
      <c r="AY150">
        <v>1</v>
      </c>
      <c r="AZ150">
        <v>0</v>
      </c>
      <c r="BA150">
        <v>146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Y150*Source!I94</f>
        <v>1.6048</v>
      </c>
      <c r="CY150">
        <f>AB150</f>
        <v>731.23</v>
      </c>
      <c r="CZ150">
        <f>AF150</f>
        <v>112.67</v>
      </c>
      <c r="DA150">
        <f>AJ150</f>
        <v>6.49</v>
      </c>
      <c r="DB150">
        <v>0</v>
      </c>
    </row>
    <row r="151" spans="1:106" ht="12.75">
      <c r="A151">
        <f>ROW(Source!A94)</f>
        <v>94</v>
      </c>
      <c r="B151">
        <v>31892591</v>
      </c>
      <c r="C151">
        <v>31893735</v>
      </c>
      <c r="D151">
        <v>27441327</v>
      </c>
      <c r="E151">
        <v>1</v>
      </c>
      <c r="F151">
        <v>1</v>
      </c>
      <c r="G151">
        <v>1</v>
      </c>
      <c r="H151">
        <v>2</v>
      </c>
      <c r="I151" t="s">
        <v>391</v>
      </c>
      <c r="J151" t="s">
        <v>392</v>
      </c>
      <c r="K151" t="s">
        <v>393</v>
      </c>
      <c r="L151">
        <v>1368</v>
      </c>
      <c r="N151">
        <v>1011</v>
      </c>
      <c r="O151" t="s">
        <v>382</v>
      </c>
      <c r="P151" t="s">
        <v>382</v>
      </c>
      <c r="Q151">
        <v>1</v>
      </c>
      <c r="W151">
        <v>0</v>
      </c>
      <c r="X151">
        <v>-1583389094</v>
      </c>
      <c r="Y151">
        <v>0.04</v>
      </c>
      <c r="AA151">
        <v>0</v>
      </c>
      <c r="AB151">
        <v>605.97</v>
      </c>
      <c r="AC151">
        <v>11.69</v>
      </c>
      <c r="AD151">
        <v>0</v>
      </c>
      <c r="AE151">
        <v>0</v>
      </c>
      <c r="AF151">
        <v>93.37</v>
      </c>
      <c r="AG151">
        <v>11.69</v>
      </c>
      <c r="AH151">
        <v>0</v>
      </c>
      <c r="AI151">
        <v>1</v>
      </c>
      <c r="AJ151">
        <v>6.49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0.04</v>
      </c>
      <c r="AV151">
        <v>0</v>
      </c>
      <c r="AW151">
        <v>2</v>
      </c>
      <c r="AX151">
        <v>31893750</v>
      </c>
      <c r="AY151">
        <v>1</v>
      </c>
      <c r="AZ151">
        <v>0</v>
      </c>
      <c r="BA151">
        <v>147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Y151*Source!I94</f>
        <v>0.0944</v>
      </c>
      <c r="CY151">
        <f>AB151</f>
        <v>605.97</v>
      </c>
      <c r="CZ151">
        <f>AF151</f>
        <v>93.37</v>
      </c>
      <c r="DA151">
        <f>AJ151</f>
        <v>6.49</v>
      </c>
      <c r="DB151">
        <v>0</v>
      </c>
    </row>
    <row r="152" spans="1:106" ht="12.75">
      <c r="A152">
        <f>ROW(Source!A94)</f>
        <v>94</v>
      </c>
      <c r="B152">
        <v>31892591</v>
      </c>
      <c r="C152">
        <v>31893735</v>
      </c>
      <c r="D152">
        <v>27378576</v>
      </c>
      <c r="E152">
        <v>1</v>
      </c>
      <c r="F152">
        <v>1</v>
      </c>
      <c r="G152">
        <v>1</v>
      </c>
      <c r="H152">
        <v>3</v>
      </c>
      <c r="I152" t="s">
        <v>394</v>
      </c>
      <c r="J152" t="s">
        <v>395</v>
      </c>
      <c r="K152" t="s">
        <v>396</v>
      </c>
      <c r="L152">
        <v>1348</v>
      </c>
      <c r="N152">
        <v>1009</v>
      </c>
      <c r="O152" t="s">
        <v>83</v>
      </c>
      <c r="P152" t="s">
        <v>83</v>
      </c>
      <c r="Q152">
        <v>1000</v>
      </c>
      <c r="W152">
        <v>0</v>
      </c>
      <c r="X152">
        <v>-738587816</v>
      </c>
      <c r="Y152">
        <v>0.001</v>
      </c>
      <c r="AA152">
        <v>78204.5</v>
      </c>
      <c r="AB152">
        <v>0</v>
      </c>
      <c r="AC152">
        <v>0</v>
      </c>
      <c r="AD152">
        <v>0</v>
      </c>
      <c r="AE152">
        <v>12050</v>
      </c>
      <c r="AF152">
        <v>0</v>
      </c>
      <c r="AG152">
        <v>0</v>
      </c>
      <c r="AH152">
        <v>0</v>
      </c>
      <c r="AI152">
        <v>6.49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0.001</v>
      </c>
      <c r="AV152">
        <v>0</v>
      </c>
      <c r="AW152">
        <v>2</v>
      </c>
      <c r="AX152">
        <v>31893751</v>
      </c>
      <c r="AY152">
        <v>1</v>
      </c>
      <c r="AZ152">
        <v>0</v>
      </c>
      <c r="BA152">
        <v>148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Y152*Source!I94</f>
        <v>0.00236</v>
      </c>
      <c r="CY152">
        <f aca="true" t="shared" si="15" ref="CY152:CY158">AA152</f>
        <v>78204.5</v>
      </c>
      <c r="CZ152">
        <f aca="true" t="shared" si="16" ref="CZ152:CZ158">AE152</f>
        <v>12050</v>
      </c>
      <c r="DA152">
        <f aca="true" t="shared" si="17" ref="DA152:DA158">AI152</f>
        <v>6.49</v>
      </c>
      <c r="DB152">
        <v>0</v>
      </c>
    </row>
    <row r="153" spans="1:106" ht="12.75">
      <c r="A153">
        <f>ROW(Source!A94)</f>
        <v>94</v>
      </c>
      <c r="B153">
        <v>31892591</v>
      </c>
      <c r="C153">
        <v>31893735</v>
      </c>
      <c r="D153">
        <v>27379604</v>
      </c>
      <c r="E153">
        <v>1</v>
      </c>
      <c r="F153">
        <v>1</v>
      </c>
      <c r="G153">
        <v>1</v>
      </c>
      <c r="H153">
        <v>3</v>
      </c>
      <c r="I153" t="s">
        <v>397</v>
      </c>
      <c r="J153" t="s">
        <v>398</v>
      </c>
      <c r="K153" t="s">
        <v>399</v>
      </c>
      <c r="L153">
        <v>1339</v>
      </c>
      <c r="N153">
        <v>1007</v>
      </c>
      <c r="O153" t="s">
        <v>68</v>
      </c>
      <c r="P153" t="s">
        <v>68</v>
      </c>
      <c r="Q153">
        <v>1</v>
      </c>
      <c r="W153">
        <v>0</v>
      </c>
      <c r="X153">
        <v>1361164556</v>
      </c>
      <c r="Y153">
        <v>0.17</v>
      </c>
      <c r="AA153">
        <v>5321.8</v>
      </c>
      <c r="AB153">
        <v>0</v>
      </c>
      <c r="AC153">
        <v>0</v>
      </c>
      <c r="AD153">
        <v>0</v>
      </c>
      <c r="AE153">
        <v>820</v>
      </c>
      <c r="AF153">
        <v>0</v>
      </c>
      <c r="AG153">
        <v>0</v>
      </c>
      <c r="AH153">
        <v>0</v>
      </c>
      <c r="AI153">
        <v>6.49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0.17</v>
      </c>
      <c r="AV153">
        <v>0</v>
      </c>
      <c r="AW153">
        <v>2</v>
      </c>
      <c r="AX153">
        <v>31893752</v>
      </c>
      <c r="AY153">
        <v>1</v>
      </c>
      <c r="AZ153">
        <v>0</v>
      </c>
      <c r="BA153">
        <v>149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Y153*Source!I94</f>
        <v>0.4012</v>
      </c>
      <c r="CY153">
        <f t="shared" si="15"/>
        <v>5321.8</v>
      </c>
      <c r="CZ153">
        <f t="shared" si="16"/>
        <v>820</v>
      </c>
      <c r="DA153">
        <f t="shared" si="17"/>
        <v>6.49</v>
      </c>
      <c r="DB153">
        <v>0</v>
      </c>
    </row>
    <row r="154" spans="1:106" ht="12.75">
      <c r="A154">
        <f>ROW(Source!A94)</f>
        <v>94</v>
      </c>
      <c r="B154">
        <v>31892591</v>
      </c>
      <c r="C154">
        <v>31893735</v>
      </c>
      <c r="D154">
        <v>27407537</v>
      </c>
      <c r="E154">
        <v>1</v>
      </c>
      <c r="F154">
        <v>1</v>
      </c>
      <c r="G154">
        <v>1</v>
      </c>
      <c r="H154">
        <v>3</v>
      </c>
      <c r="I154" t="s">
        <v>151</v>
      </c>
      <c r="J154" t="s">
        <v>153</v>
      </c>
      <c r="K154" t="s">
        <v>152</v>
      </c>
      <c r="L154">
        <v>1339</v>
      </c>
      <c r="N154">
        <v>1007</v>
      </c>
      <c r="O154" t="s">
        <v>68</v>
      </c>
      <c r="P154" t="s">
        <v>68</v>
      </c>
      <c r="Q154">
        <v>1</v>
      </c>
      <c r="W154">
        <v>1</v>
      </c>
      <c r="X154">
        <v>722768753</v>
      </c>
      <c r="Y154">
        <v>-5.9</v>
      </c>
      <c r="AA154">
        <v>3959.61</v>
      </c>
      <c r="AB154">
        <v>0</v>
      </c>
      <c r="AC154">
        <v>0</v>
      </c>
      <c r="AD154">
        <v>0</v>
      </c>
      <c r="AE154">
        <v>610.11</v>
      </c>
      <c r="AF154">
        <v>0</v>
      </c>
      <c r="AG154">
        <v>0</v>
      </c>
      <c r="AH154">
        <v>0</v>
      </c>
      <c r="AI154">
        <v>6.49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-5.9</v>
      </c>
      <c r="AV154">
        <v>0</v>
      </c>
      <c r="AW154">
        <v>2</v>
      </c>
      <c r="AX154">
        <v>31893753</v>
      </c>
      <c r="AY154">
        <v>1</v>
      </c>
      <c r="AZ154">
        <v>6144</v>
      </c>
      <c r="BA154">
        <v>150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Y154*Source!I94</f>
        <v>-13.924</v>
      </c>
      <c r="CY154">
        <f t="shared" si="15"/>
        <v>3959.61</v>
      </c>
      <c r="CZ154">
        <f t="shared" si="16"/>
        <v>610.11</v>
      </c>
      <c r="DA154">
        <f t="shared" si="17"/>
        <v>6.49</v>
      </c>
      <c r="DB154">
        <v>0</v>
      </c>
    </row>
    <row r="155" spans="1:106" ht="12.75">
      <c r="A155">
        <f>ROW(Source!A94)</f>
        <v>94</v>
      </c>
      <c r="B155">
        <v>31892591</v>
      </c>
      <c r="C155">
        <v>31893735</v>
      </c>
      <c r="D155">
        <v>27407537</v>
      </c>
      <c r="E155">
        <v>1</v>
      </c>
      <c r="F155">
        <v>1</v>
      </c>
      <c r="G155">
        <v>1</v>
      </c>
      <c r="H155">
        <v>3</v>
      </c>
      <c r="I155" t="s">
        <v>151</v>
      </c>
      <c r="J155" t="s">
        <v>153</v>
      </c>
      <c r="K155" t="s">
        <v>152</v>
      </c>
      <c r="L155">
        <v>1339</v>
      </c>
      <c r="N155">
        <v>1007</v>
      </c>
      <c r="O155" t="s">
        <v>68</v>
      </c>
      <c r="P155" t="s">
        <v>68</v>
      </c>
      <c r="Q155">
        <v>1</v>
      </c>
      <c r="W155">
        <v>0</v>
      </c>
      <c r="X155">
        <v>722768753</v>
      </c>
      <c r="Y155">
        <v>5.073983</v>
      </c>
      <c r="AA155">
        <v>3959.61</v>
      </c>
      <c r="AB155">
        <v>0</v>
      </c>
      <c r="AC155">
        <v>0</v>
      </c>
      <c r="AD155">
        <v>0</v>
      </c>
      <c r="AE155">
        <v>610.11</v>
      </c>
      <c r="AF155">
        <v>0</v>
      </c>
      <c r="AG155">
        <v>0</v>
      </c>
      <c r="AH155">
        <v>0</v>
      </c>
      <c r="AI155">
        <v>6.49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T155">
        <v>5.073983</v>
      </c>
      <c r="AV155">
        <v>0</v>
      </c>
      <c r="AW155">
        <v>1</v>
      </c>
      <c r="AX155">
        <v>-1</v>
      </c>
      <c r="AY155">
        <v>0</v>
      </c>
      <c r="AZ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Y155*Source!I94</f>
        <v>11.97459988</v>
      </c>
      <c r="CY155">
        <f t="shared" si="15"/>
        <v>3959.61</v>
      </c>
      <c r="CZ155">
        <f t="shared" si="16"/>
        <v>610.11</v>
      </c>
      <c r="DA155">
        <f t="shared" si="17"/>
        <v>6.49</v>
      </c>
      <c r="DB155">
        <v>0</v>
      </c>
    </row>
    <row r="156" spans="1:106" ht="12.75">
      <c r="A156">
        <f>ROW(Source!A94)</f>
        <v>94</v>
      </c>
      <c r="B156">
        <v>31892591</v>
      </c>
      <c r="C156">
        <v>31893735</v>
      </c>
      <c r="D156">
        <v>27407704</v>
      </c>
      <c r="E156">
        <v>1</v>
      </c>
      <c r="F156">
        <v>1</v>
      </c>
      <c r="G156">
        <v>1</v>
      </c>
      <c r="H156">
        <v>3</v>
      </c>
      <c r="I156" t="s">
        <v>155</v>
      </c>
      <c r="J156" t="s">
        <v>157</v>
      </c>
      <c r="K156" t="s">
        <v>156</v>
      </c>
      <c r="L156">
        <v>1339</v>
      </c>
      <c r="N156">
        <v>1007</v>
      </c>
      <c r="O156" t="s">
        <v>68</v>
      </c>
      <c r="P156" t="s">
        <v>68</v>
      </c>
      <c r="Q156">
        <v>1</v>
      </c>
      <c r="W156">
        <v>1</v>
      </c>
      <c r="X156">
        <v>1591250178</v>
      </c>
      <c r="Y156">
        <v>-0.06</v>
      </c>
      <c r="AA156">
        <v>2965.48</v>
      </c>
      <c r="AB156">
        <v>0</v>
      </c>
      <c r="AC156">
        <v>0</v>
      </c>
      <c r="AD156">
        <v>0</v>
      </c>
      <c r="AE156">
        <v>456.93</v>
      </c>
      <c r="AF156">
        <v>0</v>
      </c>
      <c r="AG156">
        <v>0</v>
      </c>
      <c r="AH156">
        <v>0</v>
      </c>
      <c r="AI156">
        <v>6.49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-0.06</v>
      </c>
      <c r="AV156">
        <v>0</v>
      </c>
      <c r="AW156">
        <v>2</v>
      </c>
      <c r="AX156">
        <v>31893754</v>
      </c>
      <c r="AY156">
        <v>1</v>
      </c>
      <c r="AZ156">
        <v>6144</v>
      </c>
      <c r="BA156">
        <v>151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Y156*Source!I94</f>
        <v>-0.14159999999999998</v>
      </c>
      <c r="CY156">
        <f t="shared" si="15"/>
        <v>2965.48</v>
      </c>
      <c r="CZ156">
        <f t="shared" si="16"/>
        <v>456.93</v>
      </c>
      <c r="DA156">
        <f t="shared" si="17"/>
        <v>6.49</v>
      </c>
      <c r="DB156">
        <v>0</v>
      </c>
    </row>
    <row r="157" spans="1:106" ht="12.75">
      <c r="A157">
        <f>ROW(Source!A94)</f>
        <v>94</v>
      </c>
      <c r="B157">
        <v>31892591</v>
      </c>
      <c r="C157">
        <v>31893735</v>
      </c>
      <c r="D157">
        <v>27407704</v>
      </c>
      <c r="E157">
        <v>1</v>
      </c>
      <c r="F157">
        <v>1</v>
      </c>
      <c r="G157">
        <v>1</v>
      </c>
      <c r="H157">
        <v>3</v>
      </c>
      <c r="I157" t="s">
        <v>155</v>
      </c>
      <c r="J157" t="s">
        <v>157</v>
      </c>
      <c r="K157" t="s">
        <v>156</v>
      </c>
      <c r="L157">
        <v>1339</v>
      </c>
      <c r="N157">
        <v>1007</v>
      </c>
      <c r="O157" t="s">
        <v>68</v>
      </c>
      <c r="P157" t="s">
        <v>68</v>
      </c>
      <c r="Q157">
        <v>1</v>
      </c>
      <c r="W157">
        <v>0</v>
      </c>
      <c r="X157">
        <v>1591250178</v>
      </c>
      <c r="Y157">
        <v>0.019788</v>
      </c>
      <c r="AA157">
        <v>2965.48</v>
      </c>
      <c r="AB157">
        <v>0</v>
      </c>
      <c r="AC157">
        <v>0</v>
      </c>
      <c r="AD157">
        <v>0</v>
      </c>
      <c r="AE157">
        <v>456.93</v>
      </c>
      <c r="AF157">
        <v>0</v>
      </c>
      <c r="AG157">
        <v>0</v>
      </c>
      <c r="AH157">
        <v>0</v>
      </c>
      <c r="AI157">
        <v>6.49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T157">
        <v>0.019788</v>
      </c>
      <c r="AV157">
        <v>0</v>
      </c>
      <c r="AW157">
        <v>1</v>
      </c>
      <c r="AX157">
        <v>-1</v>
      </c>
      <c r="AY157">
        <v>0</v>
      </c>
      <c r="AZ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Y157*Source!I94</f>
        <v>0.04669968</v>
      </c>
      <c r="CY157">
        <f t="shared" si="15"/>
        <v>2965.48</v>
      </c>
      <c r="CZ157">
        <f t="shared" si="16"/>
        <v>456.93</v>
      </c>
      <c r="DA157">
        <f t="shared" si="17"/>
        <v>6.49</v>
      </c>
      <c r="DB157">
        <v>0</v>
      </c>
    </row>
    <row r="158" spans="1:106" ht="12.75">
      <c r="A158">
        <f>ROW(Source!A94)</f>
        <v>94</v>
      </c>
      <c r="B158">
        <v>31892591</v>
      </c>
      <c r="C158">
        <v>31893735</v>
      </c>
      <c r="D158">
        <v>27408535</v>
      </c>
      <c r="E158">
        <v>1</v>
      </c>
      <c r="F158">
        <v>1</v>
      </c>
      <c r="G158">
        <v>1</v>
      </c>
      <c r="H158">
        <v>3</v>
      </c>
      <c r="I158" t="s">
        <v>161</v>
      </c>
      <c r="J158" t="s">
        <v>163</v>
      </c>
      <c r="K158" t="s">
        <v>162</v>
      </c>
      <c r="L158">
        <v>1354</v>
      </c>
      <c r="N158">
        <v>1010</v>
      </c>
      <c r="O158" t="s">
        <v>55</v>
      </c>
      <c r="P158" t="s">
        <v>55</v>
      </c>
      <c r="Q158">
        <v>1</v>
      </c>
      <c r="W158">
        <v>0</v>
      </c>
      <c r="X158">
        <v>1608162165</v>
      </c>
      <c r="Y158">
        <v>100</v>
      </c>
      <c r="AA158">
        <v>146.03</v>
      </c>
      <c r="AB158">
        <v>0</v>
      </c>
      <c r="AC158">
        <v>0</v>
      </c>
      <c r="AD158">
        <v>0</v>
      </c>
      <c r="AE158">
        <v>22.5</v>
      </c>
      <c r="AF158">
        <v>0</v>
      </c>
      <c r="AG158">
        <v>0</v>
      </c>
      <c r="AH158">
        <v>0</v>
      </c>
      <c r="AI158">
        <v>6.49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T158">
        <v>100</v>
      </c>
      <c r="AV158">
        <v>0</v>
      </c>
      <c r="AW158">
        <v>1</v>
      </c>
      <c r="AX158">
        <v>-1</v>
      </c>
      <c r="AY158">
        <v>0</v>
      </c>
      <c r="AZ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Y158*Source!I94</f>
        <v>236</v>
      </c>
      <c r="CY158">
        <f t="shared" si="15"/>
        <v>146.03</v>
      </c>
      <c r="CZ158">
        <f t="shared" si="16"/>
        <v>22.5</v>
      </c>
      <c r="DA158">
        <f t="shared" si="17"/>
        <v>6.49</v>
      </c>
      <c r="DB158">
        <v>0</v>
      </c>
    </row>
    <row r="159" spans="1:106" ht="12.75">
      <c r="A159">
        <f>ROW(Source!A105)</f>
        <v>105</v>
      </c>
      <c r="B159">
        <v>31892590</v>
      </c>
      <c r="C159">
        <v>31893766</v>
      </c>
      <c r="D159">
        <v>27499699</v>
      </c>
      <c r="E159">
        <v>1</v>
      </c>
      <c r="F159">
        <v>1</v>
      </c>
      <c r="G159">
        <v>1</v>
      </c>
      <c r="H159">
        <v>1</v>
      </c>
      <c r="I159" t="s">
        <v>454</v>
      </c>
      <c r="K159" t="s">
        <v>455</v>
      </c>
      <c r="L159">
        <v>1369</v>
      </c>
      <c r="N159">
        <v>1013</v>
      </c>
      <c r="O159" t="s">
        <v>376</v>
      </c>
      <c r="P159" t="s">
        <v>376</v>
      </c>
      <c r="Q159">
        <v>1</v>
      </c>
      <c r="W159">
        <v>0</v>
      </c>
      <c r="X159">
        <v>-311243671</v>
      </c>
      <c r="Y159">
        <v>88.5</v>
      </c>
      <c r="AA159">
        <v>0</v>
      </c>
      <c r="AB159">
        <v>0</v>
      </c>
      <c r="AC159">
        <v>0</v>
      </c>
      <c r="AD159">
        <v>7.56</v>
      </c>
      <c r="AE159">
        <v>0</v>
      </c>
      <c r="AF159">
        <v>0</v>
      </c>
      <c r="AG159">
        <v>0</v>
      </c>
      <c r="AH159">
        <v>7.56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88.5</v>
      </c>
      <c r="AV159">
        <v>1</v>
      </c>
      <c r="AW159">
        <v>2</v>
      </c>
      <c r="AX159">
        <v>31893768</v>
      </c>
      <c r="AY159">
        <v>1</v>
      </c>
      <c r="AZ159">
        <v>0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Y159*Source!I105</f>
        <v>38.94</v>
      </c>
      <c r="CY159">
        <f>AD159</f>
        <v>7.56</v>
      </c>
      <c r="CZ159">
        <f>AH159</f>
        <v>7.56</v>
      </c>
      <c r="DA159">
        <f>AL159</f>
        <v>1</v>
      </c>
      <c r="DB159">
        <v>0</v>
      </c>
    </row>
    <row r="160" spans="1:106" ht="12.75">
      <c r="A160">
        <f>ROW(Source!A106)</f>
        <v>106</v>
      </c>
      <c r="B160">
        <v>31892591</v>
      </c>
      <c r="C160">
        <v>31893766</v>
      </c>
      <c r="D160">
        <v>27499699</v>
      </c>
      <c r="E160">
        <v>1</v>
      </c>
      <c r="F160">
        <v>1</v>
      </c>
      <c r="G160">
        <v>1</v>
      </c>
      <c r="H160">
        <v>1</v>
      </c>
      <c r="I160" t="s">
        <v>454</v>
      </c>
      <c r="K160" t="s">
        <v>455</v>
      </c>
      <c r="L160">
        <v>1369</v>
      </c>
      <c r="N160">
        <v>1013</v>
      </c>
      <c r="O160" t="s">
        <v>376</v>
      </c>
      <c r="P160" t="s">
        <v>376</v>
      </c>
      <c r="Q160">
        <v>1</v>
      </c>
      <c r="W160">
        <v>0</v>
      </c>
      <c r="X160">
        <v>-311243671</v>
      </c>
      <c r="Y160">
        <v>88.5</v>
      </c>
      <c r="AA160">
        <v>0</v>
      </c>
      <c r="AB160">
        <v>0</v>
      </c>
      <c r="AC160">
        <v>0</v>
      </c>
      <c r="AD160">
        <v>49.06</v>
      </c>
      <c r="AE160">
        <v>0</v>
      </c>
      <c r="AF160">
        <v>0</v>
      </c>
      <c r="AG160">
        <v>0</v>
      </c>
      <c r="AH160">
        <v>7.56</v>
      </c>
      <c r="AI160">
        <v>1</v>
      </c>
      <c r="AJ160">
        <v>1</v>
      </c>
      <c r="AK160">
        <v>1</v>
      </c>
      <c r="AL160">
        <v>6.49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88.5</v>
      </c>
      <c r="AV160">
        <v>1</v>
      </c>
      <c r="AW160">
        <v>2</v>
      </c>
      <c r="AX160">
        <v>31893768</v>
      </c>
      <c r="AY160">
        <v>1</v>
      </c>
      <c r="AZ160">
        <v>0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Y160*Source!I106</f>
        <v>38.94</v>
      </c>
      <c r="CY160">
        <f>AD160</f>
        <v>49.06</v>
      </c>
      <c r="CZ160">
        <f>AH160</f>
        <v>7.56</v>
      </c>
      <c r="DA160">
        <f>AL160</f>
        <v>6.49</v>
      </c>
      <c r="DB160">
        <v>0</v>
      </c>
    </row>
    <row r="161" spans="1:106" ht="12.75">
      <c r="A161">
        <f>ROW(Source!A107)</f>
        <v>107</v>
      </c>
      <c r="B161">
        <v>31892590</v>
      </c>
      <c r="C161">
        <v>31893026</v>
      </c>
      <c r="D161">
        <v>27494941</v>
      </c>
      <c r="E161">
        <v>1</v>
      </c>
      <c r="F161">
        <v>1</v>
      </c>
      <c r="G161">
        <v>1</v>
      </c>
      <c r="H161">
        <v>1</v>
      </c>
      <c r="I161" t="s">
        <v>386</v>
      </c>
      <c r="K161" t="s">
        <v>387</v>
      </c>
      <c r="L161">
        <v>1369</v>
      </c>
      <c r="N161">
        <v>1013</v>
      </c>
      <c r="O161" t="s">
        <v>376</v>
      </c>
      <c r="P161" t="s">
        <v>376</v>
      </c>
      <c r="Q161">
        <v>1</v>
      </c>
      <c r="W161">
        <v>0</v>
      </c>
      <c r="X161">
        <v>125517987</v>
      </c>
      <c r="Y161">
        <v>26.24</v>
      </c>
      <c r="AA161">
        <v>0</v>
      </c>
      <c r="AB161">
        <v>0</v>
      </c>
      <c r="AC161">
        <v>0</v>
      </c>
      <c r="AD161">
        <v>8.53</v>
      </c>
      <c r="AE161">
        <v>0</v>
      </c>
      <c r="AF161">
        <v>0</v>
      </c>
      <c r="AG161">
        <v>0</v>
      </c>
      <c r="AH161">
        <v>8.53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26.24</v>
      </c>
      <c r="AV161">
        <v>1</v>
      </c>
      <c r="AW161">
        <v>2</v>
      </c>
      <c r="AX161">
        <v>31893769</v>
      </c>
      <c r="AY161">
        <v>1</v>
      </c>
      <c r="AZ161">
        <v>0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Y161*Source!I107</f>
        <v>83.968</v>
      </c>
      <c r="CY161">
        <f>AD161</f>
        <v>8.53</v>
      </c>
      <c r="CZ161">
        <f>AH161</f>
        <v>8.53</v>
      </c>
      <c r="DA161">
        <f>AL161</f>
        <v>1</v>
      </c>
      <c r="DB161">
        <v>0</v>
      </c>
    </row>
    <row r="162" spans="1:106" ht="12.75">
      <c r="A162">
        <f>ROW(Source!A107)</f>
        <v>107</v>
      </c>
      <c r="B162">
        <v>31892590</v>
      </c>
      <c r="C162">
        <v>31893026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26</v>
      </c>
      <c r="K162" t="s">
        <v>377</v>
      </c>
      <c r="L162">
        <v>608254</v>
      </c>
      <c r="N162">
        <v>1013</v>
      </c>
      <c r="O162" t="s">
        <v>378</v>
      </c>
      <c r="P162" t="s">
        <v>378</v>
      </c>
      <c r="Q162">
        <v>1</v>
      </c>
      <c r="W162">
        <v>0</v>
      </c>
      <c r="X162">
        <v>-185737400</v>
      </c>
      <c r="Y162">
        <v>3.17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3.17</v>
      </c>
      <c r="AV162">
        <v>2</v>
      </c>
      <c r="AW162">
        <v>2</v>
      </c>
      <c r="AX162">
        <v>31893770</v>
      </c>
      <c r="AY162">
        <v>1</v>
      </c>
      <c r="AZ162">
        <v>0</v>
      </c>
      <c r="BA162">
        <v>156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Y162*Source!I107</f>
        <v>10.144</v>
      </c>
      <c r="CY162">
        <f>AD162</f>
        <v>0</v>
      </c>
      <c r="CZ162">
        <f>AH162</f>
        <v>0</v>
      </c>
      <c r="DA162">
        <f>AL162</f>
        <v>1</v>
      </c>
      <c r="DB162">
        <v>0</v>
      </c>
    </row>
    <row r="163" spans="1:106" ht="12.75">
      <c r="A163">
        <f>ROW(Source!A107)</f>
        <v>107</v>
      </c>
      <c r="B163">
        <v>31892590</v>
      </c>
      <c r="C163">
        <v>31893026</v>
      </c>
      <c r="D163">
        <v>27439571</v>
      </c>
      <c r="E163">
        <v>1</v>
      </c>
      <c r="F163">
        <v>1</v>
      </c>
      <c r="G163">
        <v>1</v>
      </c>
      <c r="H163">
        <v>2</v>
      </c>
      <c r="I163" t="s">
        <v>402</v>
      </c>
      <c r="J163" t="s">
        <v>403</v>
      </c>
      <c r="K163" t="s">
        <v>404</v>
      </c>
      <c r="L163">
        <v>1368</v>
      </c>
      <c r="N163">
        <v>1011</v>
      </c>
      <c r="O163" t="s">
        <v>382</v>
      </c>
      <c r="P163" t="s">
        <v>382</v>
      </c>
      <c r="Q163">
        <v>1</v>
      </c>
      <c r="W163">
        <v>0</v>
      </c>
      <c r="X163">
        <v>1462286705</v>
      </c>
      <c r="Y163">
        <v>1.15</v>
      </c>
      <c r="AA163">
        <v>0</v>
      </c>
      <c r="AB163">
        <v>88.42</v>
      </c>
      <c r="AC163">
        <v>10.14</v>
      </c>
      <c r="AD163">
        <v>0</v>
      </c>
      <c r="AE163">
        <v>0</v>
      </c>
      <c r="AF163">
        <v>88.42</v>
      </c>
      <c r="AG163">
        <v>10.14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1.15</v>
      </c>
      <c r="AV163">
        <v>0</v>
      </c>
      <c r="AW163">
        <v>2</v>
      </c>
      <c r="AX163">
        <v>31893771</v>
      </c>
      <c r="AY163">
        <v>1</v>
      </c>
      <c r="AZ163">
        <v>0</v>
      </c>
      <c r="BA163">
        <v>157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Y163*Source!I107</f>
        <v>3.6799999999999997</v>
      </c>
      <c r="CY163">
        <f>AB163</f>
        <v>88.42</v>
      </c>
      <c r="CZ163">
        <f>AF163</f>
        <v>88.42</v>
      </c>
      <c r="DA163">
        <f>AJ163</f>
        <v>1</v>
      </c>
      <c r="DB163">
        <v>0</v>
      </c>
    </row>
    <row r="164" spans="1:106" ht="12.75">
      <c r="A164">
        <f>ROW(Source!A107)</f>
        <v>107</v>
      </c>
      <c r="B164">
        <v>31892590</v>
      </c>
      <c r="C164">
        <v>31893026</v>
      </c>
      <c r="D164">
        <v>27440082</v>
      </c>
      <c r="E164">
        <v>1</v>
      </c>
      <c r="F164">
        <v>1</v>
      </c>
      <c r="G164">
        <v>1</v>
      </c>
      <c r="H164">
        <v>2</v>
      </c>
      <c r="I164" t="s">
        <v>422</v>
      </c>
      <c r="J164" t="s">
        <v>423</v>
      </c>
      <c r="K164" t="s">
        <v>424</v>
      </c>
      <c r="L164">
        <v>1368</v>
      </c>
      <c r="N164">
        <v>1011</v>
      </c>
      <c r="O164" t="s">
        <v>382</v>
      </c>
      <c r="P164" t="s">
        <v>382</v>
      </c>
      <c r="Q164">
        <v>1</v>
      </c>
      <c r="W164">
        <v>0</v>
      </c>
      <c r="X164">
        <v>-1537811087</v>
      </c>
      <c r="Y164">
        <v>1.48</v>
      </c>
      <c r="AA164">
        <v>0</v>
      </c>
      <c r="AB164">
        <v>66.68</v>
      </c>
      <c r="AC164">
        <v>11.69</v>
      </c>
      <c r="AD164">
        <v>0</v>
      </c>
      <c r="AE164">
        <v>0</v>
      </c>
      <c r="AF164">
        <v>66.68</v>
      </c>
      <c r="AG164">
        <v>11.69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1.48</v>
      </c>
      <c r="AV164">
        <v>0</v>
      </c>
      <c r="AW164">
        <v>2</v>
      </c>
      <c r="AX164">
        <v>31893772</v>
      </c>
      <c r="AY164">
        <v>1</v>
      </c>
      <c r="AZ164">
        <v>0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Y164*Source!I107</f>
        <v>4.736</v>
      </c>
      <c r="CY164">
        <f>AB164</f>
        <v>66.68</v>
      </c>
      <c r="CZ164">
        <f>AF164</f>
        <v>66.68</v>
      </c>
      <c r="DA164">
        <f>AJ164</f>
        <v>1</v>
      </c>
      <c r="DB164">
        <v>0</v>
      </c>
    </row>
    <row r="165" spans="1:106" ht="12.75">
      <c r="A165">
        <f>ROW(Source!A107)</f>
        <v>107</v>
      </c>
      <c r="B165">
        <v>31892590</v>
      </c>
      <c r="C165">
        <v>31893026</v>
      </c>
      <c r="D165">
        <v>27440145</v>
      </c>
      <c r="E165">
        <v>1</v>
      </c>
      <c r="F165">
        <v>1</v>
      </c>
      <c r="G165">
        <v>1</v>
      </c>
      <c r="H165">
        <v>2</v>
      </c>
      <c r="I165" t="s">
        <v>411</v>
      </c>
      <c r="J165" t="s">
        <v>412</v>
      </c>
      <c r="K165" t="s">
        <v>413</v>
      </c>
      <c r="L165">
        <v>1368</v>
      </c>
      <c r="N165">
        <v>1011</v>
      </c>
      <c r="O165" t="s">
        <v>382</v>
      </c>
      <c r="P165" t="s">
        <v>382</v>
      </c>
      <c r="Q165">
        <v>1</v>
      </c>
      <c r="W165">
        <v>0</v>
      </c>
      <c r="X165">
        <v>-998837907</v>
      </c>
      <c r="Y165">
        <v>0.54</v>
      </c>
      <c r="AA165">
        <v>0</v>
      </c>
      <c r="AB165">
        <v>109.42</v>
      </c>
      <c r="AC165">
        <v>11.69</v>
      </c>
      <c r="AD165">
        <v>0</v>
      </c>
      <c r="AE165">
        <v>0</v>
      </c>
      <c r="AF165">
        <v>109.42</v>
      </c>
      <c r="AG165">
        <v>11.69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0.54</v>
      </c>
      <c r="AV165">
        <v>0</v>
      </c>
      <c r="AW165">
        <v>2</v>
      </c>
      <c r="AX165">
        <v>31893773</v>
      </c>
      <c r="AY165">
        <v>1</v>
      </c>
      <c r="AZ165">
        <v>0</v>
      </c>
      <c r="BA165">
        <v>159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Y165*Source!I107</f>
        <v>1.7280000000000002</v>
      </c>
      <c r="CY165">
        <f>AB165</f>
        <v>109.42</v>
      </c>
      <c r="CZ165">
        <f>AF165</f>
        <v>109.42</v>
      </c>
      <c r="DA165">
        <f>AJ165</f>
        <v>1</v>
      </c>
      <c r="DB165">
        <v>0</v>
      </c>
    </row>
    <row r="166" spans="1:106" ht="12.75">
      <c r="A166">
        <f>ROW(Source!A107)</f>
        <v>107</v>
      </c>
      <c r="B166">
        <v>31892590</v>
      </c>
      <c r="C166">
        <v>31893026</v>
      </c>
      <c r="D166">
        <v>27416046</v>
      </c>
      <c r="E166">
        <v>1</v>
      </c>
      <c r="F166">
        <v>1</v>
      </c>
      <c r="G166">
        <v>1</v>
      </c>
      <c r="H166">
        <v>3</v>
      </c>
      <c r="I166" t="s">
        <v>456</v>
      </c>
      <c r="J166" t="s">
        <v>457</v>
      </c>
      <c r="K166" t="s">
        <v>458</v>
      </c>
      <c r="L166">
        <v>1339</v>
      </c>
      <c r="N166">
        <v>1007</v>
      </c>
      <c r="O166" t="s">
        <v>68</v>
      </c>
      <c r="P166" t="s">
        <v>68</v>
      </c>
      <c r="Q166">
        <v>1</v>
      </c>
      <c r="W166">
        <v>0</v>
      </c>
      <c r="X166">
        <v>-505147394</v>
      </c>
      <c r="Y166">
        <v>17.4</v>
      </c>
      <c r="AA166">
        <v>146</v>
      </c>
      <c r="AB166">
        <v>0</v>
      </c>
      <c r="AC166">
        <v>0</v>
      </c>
      <c r="AD166">
        <v>0</v>
      </c>
      <c r="AE166">
        <v>146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17.4</v>
      </c>
      <c r="AV166">
        <v>0</v>
      </c>
      <c r="AW166">
        <v>2</v>
      </c>
      <c r="AX166">
        <v>31893774</v>
      </c>
      <c r="AY166">
        <v>1</v>
      </c>
      <c r="AZ166">
        <v>0</v>
      </c>
      <c r="BA166">
        <v>160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Y166*Source!I107</f>
        <v>55.68</v>
      </c>
      <c r="CY166">
        <f>AA166</f>
        <v>146</v>
      </c>
      <c r="CZ166">
        <f>AE166</f>
        <v>146</v>
      </c>
      <c r="DA166">
        <f>AI166</f>
        <v>1</v>
      </c>
      <c r="DB166">
        <v>0</v>
      </c>
    </row>
    <row r="167" spans="1:106" ht="12.75">
      <c r="A167">
        <f>ROW(Source!A107)</f>
        <v>107</v>
      </c>
      <c r="B167">
        <v>31892590</v>
      </c>
      <c r="C167">
        <v>31893026</v>
      </c>
      <c r="D167">
        <v>27416566</v>
      </c>
      <c r="E167">
        <v>1</v>
      </c>
      <c r="F167">
        <v>1</v>
      </c>
      <c r="G167">
        <v>1</v>
      </c>
      <c r="H167">
        <v>3</v>
      </c>
      <c r="I167" t="s">
        <v>414</v>
      </c>
      <c r="J167" t="s">
        <v>415</v>
      </c>
      <c r="K167" t="s">
        <v>416</v>
      </c>
      <c r="L167">
        <v>1339</v>
      </c>
      <c r="N167">
        <v>1007</v>
      </c>
      <c r="O167" t="s">
        <v>68</v>
      </c>
      <c r="P167" t="s">
        <v>68</v>
      </c>
      <c r="Q167">
        <v>1</v>
      </c>
      <c r="W167">
        <v>0</v>
      </c>
      <c r="X167">
        <v>1967222743</v>
      </c>
      <c r="Y167">
        <v>2</v>
      </c>
      <c r="AA167">
        <v>7.14</v>
      </c>
      <c r="AB167">
        <v>0</v>
      </c>
      <c r="AC167">
        <v>0</v>
      </c>
      <c r="AD167">
        <v>0</v>
      </c>
      <c r="AE167">
        <v>7.14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2</v>
      </c>
      <c r="AV167">
        <v>0</v>
      </c>
      <c r="AW167">
        <v>2</v>
      </c>
      <c r="AX167">
        <v>31893775</v>
      </c>
      <c r="AY167">
        <v>1</v>
      </c>
      <c r="AZ167">
        <v>0</v>
      </c>
      <c r="BA167">
        <v>161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Y167*Source!I107</f>
        <v>6.4</v>
      </c>
      <c r="CY167">
        <f>AA167</f>
        <v>7.14</v>
      </c>
      <c r="CZ167">
        <f>AE167</f>
        <v>7.14</v>
      </c>
      <c r="DA167">
        <f>AI167</f>
        <v>1</v>
      </c>
      <c r="DB167">
        <v>0</v>
      </c>
    </row>
    <row r="168" spans="1:106" ht="12.75">
      <c r="A168">
        <f>ROW(Source!A108)</f>
        <v>108</v>
      </c>
      <c r="B168">
        <v>31892591</v>
      </c>
      <c r="C168">
        <v>31893026</v>
      </c>
      <c r="D168">
        <v>27494941</v>
      </c>
      <c r="E168">
        <v>1</v>
      </c>
      <c r="F168">
        <v>1</v>
      </c>
      <c r="G168">
        <v>1</v>
      </c>
      <c r="H168">
        <v>1</v>
      </c>
      <c r="I168" t="s">
        <v>386</v>
      </c>
      <c r="K168" t="s">
        <v>387</v>
      </c>
      <c r="L168">
        <v>1369</v>
      </c>
      <c r="N168">
        <v>1013</v>
      </c>
      <c r="O168" t="s">
        <v>376</v>
      </c>
      <c r="P168" t="s">
        <v>376</v>
      </c>
      <c r="Q168">
        <v>1</v>
      </c>
      <c r="W168">
        <v>0</v>
      </c>
      <c r="X168">
        <v>125517987</v>
      </c>
      <c r="Y168">
        <v>26.24</v>
      </c>
      <c r="AA168">
        <v>0</v>
      </c>
      <c r="AB168">
        <v>0</v>
      </c>
      <c r="AC168">
        <v>0</v>
      </c>
      <c r="AD168">
        <v>55.36</v>
      </c>
      <c r="AE168">
        <v>0</v>
      </c>
      <c r="AF168">
        <v>0</v>
      </c>
      <c r="AG168">
        <v>0</v>
      </c>
      <c r="AH168">
        <v>8.53</v>
      </c>
      <c r="AI168">
        <v>1</v>
      </c>
      <c r="AJ168">
        <v>1</v>
      </c>
      <c r="AK168">
        <v>1</v>
      </c>
      <c r="AL168">
        <v>6.49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26.24</v>
      </c>
      <c r="AV168">
        <v>1</v>
      </c>
      <c r="AW168">
        <v>2</v>
      </c>
      <c r="AX168">
        <v>31893769</v>
      </c>
      <c r="AY168">
        <v>1</v>
      </c>
      <c r="AZ168">
        <v>0</v>
      </c>
      <c r="BA168">
        <v>162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Y168*Source!I108</f>
        <v>83.968</v>
      </c>
      <c r="CY168">
        <f>AD168</f>
        <v>55.36</v>
      </c>
      <c r="CZ168">
        <f>AH168</f>
        <v>8.53</v>
      </c>
      <c r="DA168">
        <f>AL168</f>
        <v>6.49</v>
      </c>
      <c r="DB168">
        <v>0</v>
      </c>
    </row>
    <row r="169" spans="1:106" ht="12.75">
      <c r="A169">
        <f>ROW(Source!A108)</f>
        <v>108</v>
      </c>
      <c r="B169">
        <v>31892591</v>
      </c>
      <c r="C169">
        <v>31893026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26</v>
      </c>
      <c r="K169" t="s">
        <v>377</v>
      </c>
      <c r="L169">
        <v>608254</v>
      </c>
      <c r="N169">
        <v>1013</v>
      </c>
      <c r="O169" t="s">
        <v>378</v>
      </c>
      <c r="P169" t="s">
        <v>378</v>
      </c>
      <c r="Q169">
        <v>1</v>
      </c>
      <c r="W169">
        <v>0</v>
      </c>
      <c r="X169">
        <v>-185737400</v>
      </c>
      <c r="Y169">
        <v>3.17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6.49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3.17</v>
      </c>
      <c r="AV169">
        <v>2</v>
      </c>
      <c r="AW169">
        <v>2</v>
      </c>
      <c r="AX169">
        <v>31893770</v>
      </c>
      <c r="AY169">
        <v>1</v>
      </c>
      <c r="AZ169">
        <v>0</v>
      </c>
      <c r="BA169">
        <v>163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Y169*Source!I108</f>
        <v>10.144</v>
      </c>
      <c r="CY169">
        <f>AD169</f>
        <v>0</v>
      </c>
      <c r="CZ169">
        <f>AH169</f>
        <v>0</v>
      </c>
      <c r="DA169">
        <f>AL169</f>
        <v>1</v>
      </c>
      <c r="DB169">
        <v>0</v>
      </c>
    </row>
    <row r="170" spans="1:106" ht="12.75">
      <c r="A170">
        <f>ROW(Source!A108)</f>
        <v>108</v>
      </c>
      <c r="B170">
        <v>31892591</v>
      </c>
      <c r="C170">
        <v>31893026</v>
      </c>
      <c r="D170">
        <v>27439571</v>
      </c>
      <c r="E170">
        <v>1</v>
      </c>
      <c r="F170">
        <v>1</v>
      </c>
      <c r="G170">
        <v>1</v>
      </c>
      <c r="H170">
        <v>2</v>
      </c>
      <c r="I170" t="s">
        <v>402</v>
      </c>
      <c r="J170" t="s">
        <v>403</v>
      </c>
      <c r="K170" t="s">
        <v>404</v>
      </c>
      <c r="L170">
        <v>1368</v>
      </c>
      <c r="N170">
        <v>1011</v>
      </c>
      <c r="O170" t="s">
        <v>382</v>
      </c>
      <c r="P170" t="s">
        <v>382</v>
      </c>
      <c r="Q170">
        <v>1</v>
      </c>
      <c r="W170">
        <v>0</v>
      </c>
      <c r="X170">
        <v>1462286705</v>
      </c>
      <c r="Y170">
        <v>1.15</v>
      </c>
      <c r="AA170">
        <v>0</v>
      </c>
      <c r="AB170">
        <v>573.85</v>
      </c>
      <c r="AC170">
        <v>10.14</v>
      </c>
      <c r="AD170">
        <v>0</v>
      </c>
      <c r="AE170">
        <v>0</v>
      </c>
      <c r="AF170">
        <v>88.42</v>
      </c>
      <c r="AG170">
        <v>10.14</v>
      </c>
      <c r="AH170">
        <v>0</v>
      </c>
      <c r="AI170">
        <v>1</v>
      </c>
      <c r="AJ170">
        <v>6.49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1.15</v>
      </c>
      <c r="AV170">
        <v>0</v>
      </c>
      <c r="AW170">
        <v>2</v>
      </c>
      <c r="AX170">
        <v>31893771</v>
      </c>
      <c r="AY170">
        <v>1</v>
      </c>
      <c r="AZ170">
        <v>0</v>
      </c>
      <c r="BA170">
        <v>164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Y170*Source!I108</f>
        <v>3.6799999999999997</v>
      </c>
      <c r="CY170">
        <f>AB170</f>
        <v>573.85</v>
      </c>
      <c r="CZ170">
        <f>AF170</f>
        <v>88.42</v>
      </c>
      <c r="DA170">
        <f>AJ170</f>
        <v>6.49</v>
      </c>
      <c r="DB170">
        <v>0</v>
      </c>
    </row>
    <row r="171" spans="1:106" ht="12.75">
      <c r="A171">
        <f>ROW(Source!A108)</f>
        <v>108</v>
      </c>
      <c r="B171">
        <v>31892591</v>
      </c>
      <c r="C171">
        <v>31893026</v>
      </c>
      <c r="D171">
        <v>27440082</v>
      </c>
      <c r="E171">
        <v>1</v>
      </c>
      <c r="F171">
        <v>1</v>
      </c>
      <c r="G171">
        <v>1</v>
      </c>
      <c r="H171">
        <v>2</v>
      </c>
      <c r="I171" t="s">
        <v>422</v>
      </c>
      <c r="J171" t="s">
        <v>423</v>
      </c>
      <c r="K171" t="s">
        <v>424</v>
      </c>
      <c r="L171">
        <v>1368</v>
      </c>
      <c r="N171">
        <v>1011</v>
      </c>
      <c r="O171" t="s">
        <v>382</v>
      </c>
      <c r="P171" t="s">
        <v>382</v>
      </c>
      <c r="Q171">
        <v>1</v>
      </c>
      <c r="W171">
        <v>0</v>
      </c>
      <c r="X171">
        <v>-1537811087</v>
      </c>
      <c r="Y171">
        <v>1.48</v>
      </c>
      <c r="AA171">
        <v>0</v>
      </c>
      <c r="AB171">
        <v>432.75</v>
      </c>
      <c r="AC171">
        <v>11.69</v>
      </c>
      <c r="AD171">
        <v>0</v>
      </c>
      <c r="AE171">
        <v>0</v>
      </c>
      <c r="AF171">
        <v>66.68</v>
      </c>
      <c r="AG171">
        <v>11.69</v>
      </c>
      <c r="AH171">
        <v>0</v>
      </c>
      <c r="AI171">
        <v>1</v>
      </c>
      <c r="AJ171">
        <v>6.49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1.48</v>
      </c>
      <c r="AV171">
        <v>0</v>
      </c>
      <c r="AW171">
        <v>2</v>
      </c>
      <c r="AX171">
        <v>31893772</v>
      </c>
      <c r="AY171">
        <v>1</v>
      </c>
      <c r="AZ171">
        <v>0</v>
      </c>
      <c r="BA171">
        <v>165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Y171*Source!I108</f>
        <v>4.736</v>
      </c>
      <c r="CY171">
        <f>AB171</f>
        <v>432.75</v>
      </c>
      <c r="CZ171">
        <f>AF171</f>
        <v>66.68</v>
      </c>
      <c r="DA171">
        <f>AJ171</f>
        <v>6.49</v>
      </c>
      <c r="DB171">
        <v>0</v>
      </c>
    </row>
    <row r="172" spans="1:106" ht="12.75">
      <c r="A172">
        <f>ROW(Source!A108)</f>
        <v>108</v>
      </c>
      <c r="B172">
        <v>31892591</v>
      </c>
      <c r="C172">
        <v>31893026</v>
      </c>
      <c r="D172">
        <v>27440145</v>
      </c>
      <c r="E172">
        <v>1</v>
      </c>
      <c r="F172">
        <v>1</v>
      </c>
      <c r="G172">
        <v>1</v>
      </c>
      <c r="H172">
        <v>2</v>
      </c>
      <c r="I172" t="s">
        <v>411</v>
      </c>
      <c r="J172" t="s">
        <v>412</v>
      </c>
      <c r="K172" t="s">
        <v>413</v>
      </c>
      <c r="L172">
        <v>1368</v>
      </c>
      <c r="N172">
        <v>1011</v>
      </c>
      <c r="O172" t="s">
        <v>382</v>
      </c>
      <c r="P172" t="s">
        <v>382</v>
      </c>
      <c r="Q172">
        <v>1</v>
      </c>
      <c r="W172">
        <v>0</v>
      </c>
      <c r="X172">
        <v>-998837907</v>
      </c>
      <c r="Y172">
        <v>0.54</v>
      </c>
      <c r="AA172">
        <v>0</v>
      </c>
      <c r="AB172">
        <v>710.14</v>
      </c>
      <c r="AC172">
        <v>11.69</v>
      </c>
      <c r="AD172">
        <v>0</v>
      </c>
      <c r="AE172">
        <v>0</v>
      </c>
      <c r="AF172">
        <v>109.42</v>
      </c>
      <c r="AG172">
        <v>11.69</v>
      </c>
      <c r="AH172">
        <v>0</v>
      </c>
      <c r="AI172">
        <v>1</v>
      </c>
      <c r="AJ172">
        <v>6.49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0.54</v>
      </c>
      <c r="AV172">
        <v>0</v>
      </c>
      <c r="AW172">
        <v>2</v>
      </c>
      <c r="AX172">
        <v>31893773</v>
      </c>
      <c r="AY172">
        <v>1</v>
      </c>
      <c r="AZ172">
        <v>0</v>
      </c>
      <c r="BA172">
        <v>166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Y172*Source!I108</f>
        <v>1.7280000000000002</v>
      </c>
      <c r="CY172">
        <f>AB172</f>
        <v>710.14</v>
      </c>
      <c r="CZ172">
        <f>AF172</f>
        <v>109.42</v>
      </c>
      <c r="DA172">
        <f>AJ172</f>
        <v>6.49</v>
      </c>
      <c r="DB172">
        <v>0</v>
      </c>
    </row>
    <row r="173" spans="1:106" ht="12.75">
      <c r="A173">
        <f>ROW(Source!A108)</f>
        <v>108</v>
      </c>
      <c r="B173">
        <v>31892591</v>
      </c>
      <c r="C173">
        <v>31893026</v>
      </c>
      <c r="D173">
        <v>27416046</v>
      </c>
      <c r="E173">
        <v>1</v>
      </c>
      <c r="F173">
        <v>1</v>
      </c>
      <c r="G173">
        <v>1</v>
      </c>
      <c r="H173">
        <v>3</v>
      </c>
      <c r="I173" t="s">
        <v>456</v>
      </c>
      <c r="J173" t="s">
        <v>457</v>
      </c>
      <c r="K173" t="s">
        <v>458</v>
      </c>
      <c r="L173">
        <v>1339</v>
      </c>
      <c r="N173">
        <v>1007</v>
      </c>
      <c r="O173" t="s">
        <v>68</v>
      </c>
      <c r="P173" t="s">
        <v>68</v>
      </c>
      <c r="Q173">
        <v>1</v>
      </c>
      <c r="W173">
        <v>0</v>
      </c>
      <c r="X173">
        <v>-505147394</v>
      </c>
      <c r="Y173">
        <v>17.4</v>
      </c>
      <c r="AA173">
        <v>947.54</v>
      </c>
      <c r="AB173">
        <v>0</v>
      </c>
      <c r="AC173">
        <v>0</v>
      </c>
      <c r="AD173">
        <v>0</v>
      </c>
      <c r="AE173">
        <v>146</v>
      </c>
      <c r="AF173">
        <v>0</v>
      </c>
      <c r="AG173">
        <v>0</v>
      </c>
      <c r="AH173">
        <v>0</v>
      </c>
      <c r="AI173">
        <v>6.49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17.4</v>
      </c>
      <c r="AV173">
        <v>0</v>
      </c>
      <c r="AW173">
        <v>2</v>
      </c>
      <c r="AX173">
        <v>31893774</v>
      </c>
      <c r="AY173">
        <v>1</v>
      </c>
      <c r="AZ173">
        <v>0</v>
      </c>
      <c r="BA173">
        <v>167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Y173*Source!I108</f>
        <v>55.68</v>
      </c>
      <c r="CY173">
        <f>AA173</f>
        <v>947.54</v>
      </c>
      <c r="CZ173">
        <f>AE173</f>
        <v>146</v>
      </c>
      <c r="DA173">
        <f>AI173</f>
        <v>6.49</v>
      </c>
      <c r="DB173">
        <v>0</v>
      </c>
    </row>
    <row r="174" spans="1:106" ht="12.75">
      <c r="A174">
        <f>ROW(Source!A108)</f>
        <v>108</v>
      </c>
      <c r="B174">
        <v>31892591</v>
      </c>
      <c r="C174">
        <v>31893026</v>
      </c>
      <c r="D174">
        <v>27416566</v>
      </c>
      <c r="E174">
        <v>1</v>
      </c>
      <c r="F174">
        <v>1</v>
      </c>
      <c r="G174">
        <v>1</v>
      </c>
      <c r="H174">
        <v>3</v>
      </c>
      <c r="I174" t="s">
        <v>414</v>
      </c>
      <c r="J174" t="s">
        <v>415</v>
      </c>
      <c r="K174" t="s">
        <v>416</v>
      </c>
      <c r="L174">
        <v>1339</v>
      </c>
      <c r="N174">
        <v>1007</v>
      </c>
      <c r="O174" t="s">
        <v>68</v>
      </c>
      <c r="P174" t="s">
        <v>68</v>
      </c>
      <c r="Q174">
        <v>1</v>
      </c>
      <c r="W174">
        <v>0</v>
      </c>
      <c r="X174">
        <v>1967222743</v>
      </c>
      <c r="Y174">
        <v>2</v>
      </c>
      <c r="AA174">
        <v>46.34</v>
      </c>
      <c r="AB174">
        <v>0</v>
      </c>
      <c r="AC174">
        <v>0</v>
      </c>
      <c r="AD174">
        <v>0</v>
      </c>
      <c r="AE174">
        <v>7.14</v>
      </c>
      <c r="AF174">
        <v>0</v>
      </c>
      <c r="AG174">
        <v>0</v>
      </c>
      <c r="AH174">
        <v>0</v>
      </c>
      <c r="AI174">
        <v>6.49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2</v>
      </c>
      <c r="AV174">
        <v>0</v>
      </c>
      <c r="AW174">
        <v>2</v>
      </c>
      <c r="AX174">
        <v>31893775</v>
      </c>
      <c r="AY174">
        <v>1</v>
      </c>
      <c r="AZ174">
        <v>0</v>
      </c>
      <c r="BA174">
        <v>168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Y174*Source!I108</f>
        <v>6.4</v>
      </c>
      <c r="CY174">
        <f>AA174</f>
        <v>46.34</v>
      </c>
      <c r="CZ174">
        <f>AE174</f>
        <v>7.14</v>
      </c>
      <c r="DA174">
        <f>AI174</f>
        <v>6.49</v>
      </c>
      <c r="DB174">
        <v>0</v>
      </c>
    </row>
    <row r="175" spans="1:106" ht="12.75">
      <c r="A175">
        <f>ROW(Source!A109)</f>
        <v>109</v>
      </c>
      <c r="B175">
        <v>31892590</v>
      </c>
      <c r="C175">
        <v>31893041</v>
      </c>
      <c r="D175">
        <v>27498362</v>
      </c>
      <c r="E175">
        <v>1</v>
      </c>
      <c r="F175">
        <v>1</v>
      </c>
      <c r="G175">
        <v>1</v>
      </c>
      <c r="H175">
        <v>1</v>
      </c>
      <c r="I175" t="s">
        <v>459</v>
      </c>
      <c r="K175" t="s">
        <v>460</v>
      </c>
      <c r="L175">
        <v>1369</v>
      </c>
      <c r="N175">
        <v>1013</v>
      </c>
      <c r="O175" t="s">
        <v>376</v>
      </c>
      <c r="P175" t="s">
        <v>376</v>
      </c>
      <c r="Q175">
        <v>1</v>
      </c>
      <c r="W175">
        <v>0</v>
      </c>
      <c r="X175">
        <v>-275486377</v>
      </c>
      <c r="Y175">
        <v>15.12</v>
      </c>
      <c r="AA175">
        <v>0</v>
      </c>
      <c r="AB175">
        <v>0</v>
      </c>
      <c r="AC175">
        <v>0</v>
      </c>
      <c r="AD175">
        <v>9.37</v>
      </c>
      <c r="AE175">
        <v>0</v>
      </c>
      <c r="AF175">
        <v>0</v>
      </c>
      <c r="AG175">
        <v>0</v>
      </c>
      <c r="AH175">
        <v>9.37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15.12</v>
      </c>
      <c r="AV175">
        <v>1</v>
      </c>
      <c r="AW175">
        <v>2</v>
      </c>
      <c r="AX175">
        <v>31893052</v>
      </c>
      <c r="AY175">
        <v>1</v>
      </c>
      <c r="AZ175">
        <v>0</v>
      </c>
      <c r="BA175">
        <v>169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Y175*Source!I109</f>
        <v>48.384</v>
      </c>
      <c r="CY175">
        <f>AD175</f>
        <v>9.37</v>
      </c>
      <c r="CZ175">
        <f>AH175</f>
        <v>9.37</v>
      </c>
      <c r="DA175">
        <f>AL175</f>
        <v>1</v>
      </c>
      <c r="DB175">
        <v>0</v>
      </c>
    </row>
    <row r="176" spans="1:106" ht="12.75">
      <c r="A176">
        <f>ROW(Source!A109)</f>
        <v>109</v>
      </c>
      <c r="B176">
        <v>31892590</v>
      </c>
      <c r="C176">
        <v>31893041</v>
      </c>
      <c r="D176">
        <v>121548</v>
      </c>
      <c r="E176">
        <v>1</v>
      </c>
      <c r="F176">
        <v>1</v>
      </c>
      <c r="G176">
        <v>1</v>
      </c>
      <c r="H176">
        <v>1</v>
      </c>
      <c r="I176" t="s">
        <v>26</v>
      </c>
      <c r="K176" t="s">
        <v>377</v>
      </c>
      <c r="L176">
        <v>608254</v>
      </c>
      <c r="N176">
        <v>1013</v>
      </c>
      <c r="O176" t="s">
        <v>378</v>
      </c>
      <c r="P176" t="s">
        <v>378</v>
      </c>
      <c r="Q176">
        <v>1</v>
      </c>
      <c r="W176">
        <v>0</v>
      </c>
      <c r="X176">
        <v>-185737400</v>
      </c>
      <c r="Y176">
        <v>0.05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0.05</v>
      </c>
      <c r="AV176">
        <v>2</v>
      </c>
      <c r="AW176">
        <v>2</v>
      </c>
      <c r="AX176">
        <v>31893053</v>
      </c>
      <c r="AY176">
        <v>1</v>
      </c>
      <c r="AZ176">
        <v>0</v>
      </c>
      <c r="BA176">
        <v>170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Y176*Source!I109</f>
        <v>0.16000000000000003</v>
      </c>
      <c r="CY176">
        <f>AD176</f>
        <v>0</v>
      </c>
      <c r="CZ176">
        <f>AH176</f>
        <v>0</v>
      </c>
      <c r="DA176">
        <f>AL176</f>
        <v>1</v>
      </c>
      <c r="DB176">
        <v>0</v>
      </c>
    </row>
    <row r="177" spans="1:106" ht="12.75">
      <c r="A177">
        <f>ROW(Source!A109)</f>
        <v>109</v>
      </c>
      <c r="B177">
        <v>31892590</v>
      </c>
      <c r="C177">
        <v>31893041</v>
      </c>
      <c r="D177">
        <v>27439499</v>
      </c>
      <c r="E177">
        <v>1</v>
      </c>
      <c r="F177">
        <v>1</v>
      </c>
      <c r="G177">
        <v>1</v>
      </c>
      <c r="H177">
        <v>2</v>
      </c>
      <c r="I177" t="s">
        <v>388</v>
      </c>
      <c r="J177" t="s">
        <v>389</v>
      </c>
      <c r="K177" t="s">
        <v>390</v>
      </c>
      <c r="L177">
        <v>1368</v>
      </c>
      <c r="N177">
        <v>1011</v>
      </c>
      <c r="O177" t="s">
        <v>382</v>
      </c>
      <c r="P177" t="s">
        <v>382</v>
      </c>
      <c r="Q177">
        <v>1</v>
      </c>
      <c r="W177">
        <v>0</v>
      </c>
      <c r="X177">
        <v>1890856440</v>
      </c>
      <c r="Y177">
        <v>0.02</v>
      </c>
      <c r="AA177">
        <v>0</v>
      </c>
      <c r="AB177">
        <v>112.67</v>
      </c>
      <c r="AC177">
        <v>13.61</v>
      </c>
      <c r="AD177">
        <v>0</v>
      </c>
      <c r="AE177">
        <v>0</v>
      </c>
      <c r="AF177">
        <v>112.67</v>
      </c>
      <c r="AG177">
        <v>13.61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0.02</v>
      </c>
      <c r="AV177">
        <v>0</v>
      </c>
      <c r="AW177">
        <v>2</v>
      </c>
      <c r="AX177">
        <v>31893054</v>
      </c>
      <c r="AY177">
        <v>1</v>
      </c>
      <c r="AZ177">
        <v>0</v>
      </c>
      <c r="BA177">
        <v>171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Y177*Source!I109</f>
        <v>0.064</v>
      </c>
      <c r="CY177">
        <f>AB177</f>
        <v>112.67</v>
      </c>
      <c r="CZ177">
        <f>AF177</f>
        <v>112.67</v>
      </c>
      <c r="DA177">
        <f>AJ177</f>
        <v>1</v>
      </c>
      <c r="DB177">
        <v>0</v>
      </c>
    </row>
    <row r="178" spans="1:106" ht="12.75">
      <c r="A178">
        <f>ROW(Source!A109)</f>
        <v>109</v>
      </c>
      <c r="B178">
        <v>31892590</v>
      </c>
      <c r="C178">
        <v>31893041</v>
      </c>
      <c r="D178">
        <v>27439571</v>
      </c>
      <c r="E178">
        <v>1</v>
      </c>
      <c r="F178">
        <v>1</v>
      </c>
      <c r="G178">
        <v>1</v>
      </c>
      <c r="H178">
        <v>2</v>
      </c>
      <c r="I178" t="s">
        <v>402</v>
      </c>
      <c r="J178" t="s">
        <v>403</v>
      </c>
      <c r="K178" t="s">
        <v>404</v>
      </c>
      <c r="L178">
        <v>1368</v>
      </c>
      <c r="N178">
        <v>1011</v>
      </c>
      <c r="O178" t="s">
        <v>382</v>
      </c>
      <c r="P178" t="s">
        <v>382</v>
      </c>
      <c r="Q178">
        <v>1</v>
      </c>
      <c r="W178">
        <v>0</v>
      </c>
      <c r="X178">
        <v>1462286705</v>
      </c>
      <c r="Y178">
        <v>0.03</v>
      </c>
      <c r="AA178">
        <v>0</v>
      </c>
      <c r="AB178">
        <v>88.42</v>
      </c>
      <c r="AC178">
        <v>10.14</v>
      </c>
      <c r="AD178">
        <v>0</v>
      </c>
      <c r="AE178">
        <v>0</v>
      </c>
      <c r="AF178">
        <v>88.42</v>
      </c>
      <c r="AG178">
        <v>10.14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0.03</v>
      </c>
      <c r="AV178">
        <v>0</v>
      </c>
      <c r="AW178">
        <v>2</v>
      </c>
      <c r="AX178">
        <v>31893055</v>
      </c>
      <c r="AY178">
        <v>1</v>
      </c>
      <c r="AZ178">
        <v>0</v>
      </c>
      <c r="BA178">
        <v>172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Y178*Source!I109</f>
        <v>0.096</v>
      </c>
      <c r="CY178">
        <f>AB178</f>
        <v>88.42</v>
      </c>
      <c r="CZ178">
        <f>AF178</f>
        <v>88.42</v>
      </c>
      <c r="DA178">
        <f>AJ178</f>
        <v>1</v>
      </c>
      <c r="DB178">
        <v>0</v>
      </c>
    </row>
    <row r="179" spans="1:106" ht="12.75">
      <c r="A179">
        <f>ROW(Source!A109)</f>
        <v>109</v>
      </c>
      <c r="B179">
        <v>31892590</v>
      </c>
      <c r="C179">
        <v>31893041</v>
      </c>
      <c r="D179">
        <v>27440205</v>
      </c>
      <c r="E179">
        <v>1</v>
      </c>
      <c r="F179">
        <v>1</v>
      </c>
      <c r="G179">
        <v>1</v>
      </c>
      <c r="H179">
        <v>2</v>
      </c>
      <c r="I179" t="s">
        <v>461</v>
      </c>
      <c r="J179" t="s">
        <v>462</v>
      </c>
      <c r="K179" t="s">
        <v>463</v>
      </c>
      <c r="L179">
        <v>1368</v>
      </c>
      <c r="N179">
        <v>1011</v>
      </c>
      <c r="O179" t="s">
        <v>382</v>
      </c>
      <c r="P179" t="s">
        <v>382</v>
      </c>
      <c r="Q179">
        <v>1</v>
      </c>
      <c r="W179">
        <v>0</v>
      </c>
      <c r="X179">
        <v>-1476447451</v>
      </c>
      <c r="Y179">
        <v>0.85</v>
      </c>
      <c r="AA179">
        <v>0</v>
      </c>
      <c r="AB179">
        <v>59.56</v>
      </c>
      <c r="AC179">
        <v>0</v>
      </c>
      <c r="AD179">
        <v>0</v>
      </c>
      <c r="AE179">
        <v>0</v>
      </c>
      <c r="AF179">
        <v>59.56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0.85</v>
      </c>
      <c r="AV179">
        <v>0</v>
      </c>
      <c r="AW179">
        <v>2</v>
      </c>
      <c r="AX179">
        <v>31893056</v>
      </c>
      <c r="AY179">
        <v>1</v>
      </c>
      <c r="AZ179">
        <v>0</v>
      </c>
      <c r="BA179">
        <v>173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Y179*Source!I109</f>
        <v>2.72</v>
      </c>
      <c r="CY179">
        <f>AB179</f>
        <v>59.56</v>
      </c>
      <c r="CZ179">
        <f>AF179</f>
        <v>59.56</v>
      </c>
      <c r="DA179">
        <f>AJ179</f>
        <v>1</v>
      </c>
      <c r="DB179">
        <v>0</v>
      </c>
    </row>
    <row r="180" spans="1:106" ht="12.75">
      <c r="A180">
        <f>ROW(Source!A109)</f>
        <v>109</v>
      </c>
      <c r="B180">
        <v>31892590</v>
      </c>
      <c r="C180">
        <v>31893041</v>
      </c>
      <c r="D180">
        <v>27441327</v>
      </c>
      <c r="E180">
        <v>1</v>
      </c>
      <c r="F180">
        <v>1</v>
      </c>
      <c r="G180">
        <v>1</v>
      </c>
      <c r="H180">
        <v>2</v>
      </c>
      <c r="I180" t="s">
        <v>391</v>
      </c>
      <c r="J180" t="s">
        <v>392</v>
      </c>
      <c r="K180" t="s">
        <v>393</v>
      </c>
      <c r="L180">
        <v>1368</v>
      </c>
      <c r="N180">
        <v>1011</v>
      </c>
      <c r="O180" t="s">
        <v>382</v>
      </c>
      <c r="P180" t="s">
        <v>382</v>
      </c>
      <c r="Q180">
        <v>1</v>
      </c>
      <c r="W180">
        <v>0</v>
      </c>
      <c r="X180">
        <v>-1583389094</v>
      </c>
      <c r="Y180">
        <v>0.02</v>
      </c>
      <c r="AA180">
        <v>0</v>
      </c>
      <c r="AB180">
        <v>93.37</v>
      </c>
      <c r="AC180">
        <v>11.69</v>
      </c>
      <c r="AD180">
        <v>0</v>
      </c>
      <c r="AE180">
        <v>0</v>
      </c>
      <c r="AF180">
        <v>93.37</v>
      </c>
      <c r="AG180">
        <v>11.69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0.02</v>
      </c>
      <c r="AV180">
        <v>0</v>
      </c>
      <c r="AW180">
        <v>2</v>
      </c>
      <c r="AX180">
        <v>31893057</v>
      </c>
      <c r="AY180">
        <v>1</v>
      </c>
      <c r="AZ180">
        <v>0</v>
      </c>
      <c r="BA180">
        <v>174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Y180*Source!I109</f>
        <v>0.064</v>
      </c>
      <c r="CY180">
        <f>AB180</f>
        <v>93.37</v>
      </c>
      <c r="CZ180">
        <f>AF180</f>
        <v>93.37</v>
      </c>
      <c r="DA180">
        <f>AJ180</f>
        <v>1</v>
      </c>
      <c r="DB180">
        <v>0</v>
      </c>
    </row>
    <row r="181" spans="1:106" ht="12.75">
      <c r="A181">
        <f>ROW(Source!A109)</f>
        <v>109</v>
      </c>
      <c r="B181">
        <v>31892590</v>
      </c>
      <c r="C181">
        <v>31893041</v>
      </c>
      <c r="D181">
        <v>27372085</v>
      </c>
      <c r="E181">
        <v>1</v>
      </c>
      <c r="F181">
        <v>1</v>
      </c>
      <c r="G181">
        <v>1</v>
      </c>
      <c r="H181">
        <v>3</v>
      </c>
      <c r="I181" t="s">
        <v>81</v>
      </c>
      <c r="J181" t="s">
        <v>84</v>
      </c>
      <c r="K181" t="s">
        <v>82</v>
      </c>
      <c r="L181">
        <v>1348</v>
      </c>
      <c r="N181">
        <v>1009</v>
      </c>
      <c r="O181" t="s">
        <v>83</v>
      </c>
      <c r="P181" t="s">
        <v>83</v>
      </c>
      <c r="Q181">
        <v>1000</v>
      </c>
      <c r="W181">
        <v>0</v>
      </c>
      <c r="X181">
        <v>804858127</v>
      </c>
      <c r="Y181">
        <v>0.06</v>
      </c>
      <c r="AA181">
        <v>1496.52</v>
      </c>
      <c r="AB181">
        <v>0</v>
      </c>
      <c r="AC181">
        <v>0</v>
      </c>
      <c r="AD181">
        <v>0</v>
      </c>
      <c r="AE181">
        <v>1496.52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0.06</v>
      </c>
      <c r="AV181">
        <v>0</v>
      </c>
      <c r="AW181">
        <v>2</v>
      </c>
      <c r="AX181">
        <v>31893058</v>
      </c>
      <c r="AY181">
        <v>1</v>
      </c>
      <c r="AZ181">
        <v>0</v>
      </c>
      <c r="BA181">
        <v>175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Y181*Source!I109</f>
        <v>0.192</v>
      </c>
      <c r="CY181">
        <f>AA181</f>
        <v>1496.52</v>
      </c>
      <c r="CZ181">
        <f>AE181</f>
        <v>1496.52</v>
      </c>
      <c r="DA181">
        <f>AI181</f>
        <v>1</v>
      </c>
      <c r="DB181">
        <v>0</v>
      </c>
    </row>
    <row r="182" spans="1:106" ht="12.75">
      <c r="A182">
        <f>ROW(Source!A109)</f>
        <v>109</v>
      </c>
      <c r="B182">
        <v>31892590</v>
      </c>
      <c r="C182">
        <v>31893041</v>
      </c>
      <c r="D182">
        <v>27416090</v>
      </c>
      <c r="E182">
        <v>1</v>
      </c>
      <c r="F182">
        <v>1</v>
      </c>
      <c r="G182">
        <v>1</v>
      </c>
      <c r="H182">
        <v>3</v>
      </c>
      <c r="I182" t="s">
        <v>66</v>
      </c>
      <c r="J182" t="s">
        <v>69</v>
      </c>
      <c r="K182" t="s">
        <v>67</v>
      </c>
      <c r="L182">
        <v>1339</v>
      </c>
      <c r="N182">
        <v>1007</v>
      </c>
      <c r="O182" t="s">
        <v>68</v>
      </c>
      <c r="P182" t="s">
        <v>68</v>
      </c>
      <c r="Q182">
        <v>1</v>
      </c>
      <c r="W182">
        <v>0</v>
      </c>
      <c r="X182">
        <v>1352512253</v>
      </c>
      <c r="Y182">
        <v>0.5</v>
      </c>
      <c r="AA182">
        <v>50.24</v>
      </c>
      <c r="AB182">
        <v>0</v>
      </c>
      <c r="AC182">
        <v>0</v>
      </c>
      <c r="AD182">
        <v>0</v>
      </c>
      <c r="AE182">
        <v>50.24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0.5</v>
      </c>
      <c r="AV182">
        <v>0</v>
      </c>
      <c r="AW182">
        <v>2</v>
      </c>
      <c r="AX182">
        <v>31893059</v>
      </c>
      <c r="AY182">
        <v>1</v>
      </c>
      <c r="AZ182">
        <v>0</v>
      </c>
      <c r="BA182">
        <v>176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Y182*Source!I109</f>
        <v>1.6</v>
      </c>
      <c r="CY182">
        <f>AA182</f>
        <v>50.24</v>
      </c>
      <c r="CZ182">
        <f>AE182</f>
        <v>50.24</v>
      </c>
      <c r="DA182">
        <f>AI182</f>
        <v>1</v>
      </c>
      <c r="DB182">
        <v>0</v>
      </c>
    </row>
    <row r="183" spans="1:106" ht="12.75">
      <c r="A183">
        <f>ROW(Source!A109)</f>
        <v>109</v>
      </c>
      <c r="B183">
        <v>31892590</v>
      </c>
      <c r="C183">
        <v>31893041</v>
      </c>
      <c r="D183">
        <v>27416493</v>
      </c>
      <c r="E183">
        <v>1</v>
      </c>
      <c r="F183">
        <v>1</v>
      </c>
      <c r="G183">
        <v>1</v>
      </c>
      <c r="H183">
        <v>3</v>
      </c>
      <c r="I183" t="s">
        <v>183</v>
      </c>
      <c r="J183" t="s">
        <v>185</v>
      </c>
      <c r="K183" t="s">
        <v>184</v>
      </c>
      <c r="L183">
        <v>1348</v>
      </c>
      <c r="N183">
        <v>1009</v>
      </c>
      <c r="O183" t="s">
        <v>83</v>
      </c>
      <c r="P183" t="s">
        <v>83</v>
      </c>
      <c r="Q183">
        <v>1000</v>
      </c>
      <c r="W183">
        <v>0</v>
      </c>
      <c r="X183">
        <v>-309471874</v>
      </c>
      <c r="Y183">
        <v>7.14</v>
      </c>
      <c r="AA183">
        <v>565</v>
      </c>
      <c r="AB183">
        <v>0</v>
      </c>
      <c r="AC183">
        <v>0</v>
      </c>
      <c r="AD183">
        <v>0</v>
      </c>
      <c r="AE183">
        <v>565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T183">
        <v>7.14</v>
      </c>
      <c r="AV183">
        <v>0</v>
      </c>
      <c r="AW183">
        <v>1</v>
      </c>
      <c r="AX183">
        <v>-1</v>
      </c>
      <c r="AY183">
        <v>0</v>
      </c>
      <c r="AZ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Y183*Source!I109</f>
        <v>22.848</v>
      </c>
      <c r="CY183">
        <f>AA183</f>
        <v>565</v>
      </c>
      <c r="CZ183">
        <f>AE183</f>
        <v>565</v>
      </c>
      <c r="DA183">
        <f>AI183</f>
        <v>1</v>
      </c>
      <c r="DB183">
        <v>0</v>
      </c>
    </row>
    <row r="184" spans="1:106" ht="12.75">
      <c r="A184">
        <f>ROW(Source!A109)</f>
        <v>109</v>
      </c>
      <c r="B184">
        <v>31892590</v>
      </c>
      <c r="C184">
        <v>31893041</v>
      </c>
      <c r="D184">
        <v>27416558</v>
      </c>
      <c r="E184">
        <v>1</v>
      </c>
      <c r="F184">
        <v>1</v>
      </c>
      <c r="G184">
        <v>1</v>
      </c>
      <c r="H184">
        <v>3</v>
      </c>
      <c r="I184" t="s">
        <v>179</v>
      </c>
      <c r="J184" t="s">
        <v>181</v>
      </c>
      <c r="K184" t="s">
        <v>180</v>
      </c>
      <c r="L184">
        <v>1348</v>
      </c>
      <c r="N184">
        <v>1009</v>
      </c>
      <c r="O184" t="s">
        <v>83</v>
      </c>
      <c r="P184" t="s">
        <v>83</v>
      </c>
      <c r="Q184">
        <v>1000</v>
      </c>
      <c r="W184">
        <v>1</v>
      </c>
      <c r="X184">
        <v>1241090400</v>
      </c>
      <c r="Y184">
        <v>-7.14</v>
      </c>
      <c r="AA184">
        <v>456</v>
      </c>
      <c r="AB184">
        <v>0</v>
      </c>
      <c r="AC184">
        <v>0</v>
      </c>
      <c r="AD184">
        <v>0</v>
      </c>
      <c r="AE184">
        <v>456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-7.14</v>
      </c>
      <c r="AV184">
        <v>0</v>
      </c>
      <c r="AW184">
        <v>2</v>
      </c>
      <c r="AX184">
        <v>31893060</v>
      </c>
      <c r="AY184">
        <v>1</v>
      </c>
      <c r="AZ184">
        <v>6144</v>
      </c>
      <c r="BA184">
        <v>177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Y184*Source!I109</f>
        <v>-22.848</v>
      </c>
      <c r="CY184">
        <f>AA184</f>
        <v>456</v>
      </c>
      <c r="CZ184">
        <f>AE184</f>
        <v>456</v>
      </c>
      <c r="DA184">
        <f>AI184</f>
        <v>1</v>
      </c>
      <c r="DB184">
        <v>0</v>
      </c>
    </row>
    <row r="185" spans="1:106" ht="12.75">
      <c r="A185">
        <f>ROW(Source!A110)</f>
        <v>110</v>
      </c>
      <c r="B185">
        <v>31892591</v>
      </c>
      <c r="C185">
        <v>31893041</v>
      </c>
      <c r="D185">
        <v>27498362</v>
      </c>
      <c r="E185">
        <v>1</v>
      </c>
      <c r="F185">
        <v>1</v>
      </c>
      <c r="G185">
        <v>1</v>
      </c>
      <c r="H185">
        <v>1</v>
      </c>
      <c r="I185" t="s">
        <v>459</v>
      </c>
      <c r="K185" t="s">
        <v>460</v>
      </c>
      <c r="L185">
        <v>1369</v>
      </c>
      <c r="N185">
        <v>1013</v>
      </c>
      <c r="O185" t="s">
        <v>376</v>
      </c>
      <c r="P185" t="s">
        <v>376</v>
      </c>
      <c r="Q185">
        <v>1</v>
      </c>
      <c r="W185">
        <v>0</v>
      </c>
      <c r="X185">
        <v>-275486377</v>
      </c>
      <c r="Y185">
        <v>15.12</v>
      </c>
      <c r="AA185">
        <v>0</v>
      </c>
      <c r="AB185">
        <v>0</v>
      </c>
      <c r="AC185">
        <v>0</v>
      </c>
      <c r="AD185">
        <v>60.81</v>
      </c>
      <c r="AE185">
        <v>0</v>
      </c>
      <c r="AF185">
        <v>0</v>
      </c>
      <c r="AG185">
        <v>0</v>
      </c>
      <c r="AH185">
        <v>9.37</v>
      </c>
      <c r="AI185">
        <v>1</v>
      </c>
      <c r="AJ185">
        <v>1</v>
      </c>
      <c r="AK185">
        <v>1</v>
      </c>
      <c r="AL185">
        <v>6.49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15.12</v>
      </c>
      <c r="AV185">
        <v>1</v>
      </c>
      <c r="AW185">
        <v>2</v>
      </c>
      <c r="AX185">
        <v>31893052</v>
      </c>
      <c r="AY185">
        <v>1</v>
      </c>
      <c r="AZ185">
        <v>0</v>
      </c>
      <c r="BA185">
        <v>178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Y185*Source!I110</f>
        <v>48.384</v>
      </c>
      <c r="CY185">
        <f>AD185</f>
        <v>60.81</v>
      </c>
      <c r="CZ185">
        <f>AH185</f>
        <v>9.37</v>
      </c>
      <c r="DA185">
        <f>AL185</f>
        <v>6.49</v>
      </c>
      <c r="DB185">
        <v>0</v>
      </c>
    </row>
    <row r="186" spans="1:106" ht="12.75">
      <c r="A186">
        <f>ROW(Source!A110)</f>
        <v>110</v>
      </c>
      <c r="B186">
        <v>31892591</v>
      </c>
      <c r="C186">
        <v>31893041</v>
      </c>
      <c r="D186">
        <v>121548</v>
      </c>
      <c r="E186">
        <v>1</v>
      </c>
      <c r="F186">
        <v>1</v>
      </c>
      <c r="G186">
        <v>1</v>
      </c>
      <c r="H186">
        <v>1</v>
      </c>
      <c r="I186" t="s">
        <v>26</v>
      </c>
      <c r="K186" t="s">
        <v>377</v>
      </c>
      <c r="L186">
        <v>608254</v>
      </c>
      <c r="N186">
        <v>1013</v>
      </c>
      <c r="O186" t="s">
        <v>378</v>
      </c>
      <c r="P186" t="s">
        <v>378</v>
      </c>
      <c r="Q186">
        <v>1</v>
      </c>
      <c r="W186">
        <v>0</v>
      </c>
      <c r="X186">
        <v>-185737400</v>
      </c>
      <c r="Y186">
        <v>0.05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6.49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0.05</v>
      </c>
      <c r="AV186">
        <v>2</v>
      </c>
      <c r="AW186">
        <v>2</v>
      </c>
      <c r="AX186">
        <v>31893053</v>
      </c>
      <c r="AY186">
        <v>1</v>
      </c>
      <c r="AZ186">
        <v>0</v>
      </c>
      <c r="BA186">
        <v>179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Y186*Source!I110</f>
        <v>0.16000000000000003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ht="12.75">
      <c r="A187">
        <f>ROW(Source!A110)</f>
        <v>110</v>
      </c>
      <c r="B187">
        <v>31892591</v>
      </c>
      <c r="C187">
        <v>31893041</v>
      </c>
      <c r="D187">
        <v>27439499</v>
      </c>
      <c r="E187">
        <v>1</v>
      </c>
      <c r="F187">
        <v>1</v>
      </c>
      <c r="G187">
        <v>1</v>
      </c>
      <c r="H187">
        <v>2</v>
      </c>
      <c r="I187" t="s">
        <v>388</v>
      </c>
      <c r="J187" t="s">
        <v>389</v>
      </c>
      <c r="K187" t="s">
        <v>390</v>
      </c>
      <c r="L187">
        <v>1368</v>
      </c>
      <c r="N187">
        <v>1011</v>
      </c>
      <c r="O187" t="s">
        <v>382</v>
      </c>
      <c r="P187" t="s">
        <v>382</v>
      </c>
      <c r="Q187">
        <v>1</v>
      </c>
      <c r="W187">
        <v>0</v>
      </c>
      <c r="X187">
        <v>1890856440</v>
      </c>
      <c r="Y187">
        <v>0.02</v>
      </c>
      <c r="AA187">
        <v>0</v>
      </c>
      <c r="AB187">
        <v>731.23</v>
      </c>
      <c r="AC187">
        <v>13.61</v>
      </c>
      <c r="AD187">
        <v>0</v>
      </c>
      <c r="AE187">
        <v>0</v>
      </c>
      <c r="AF187">
        <v>112.67</v>
      </c>
      <c r="AG187">
        <v>13.61</v>
      </c>
      <c r="AH187">
        <v>0</v>
      </c>
      <c r="AI187">
        <v>1</v>
      </c>
      <c r="AJ187">
        <v>6.49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0.02</v>
      </c>
      <c r="AV187">
        <v>0</v>
      </c>
      <c r="AW187">
        <v>2</v>
      </c>
      <c r="AX187">
        <v>31893054</v>
      </c>
      <c r="AY187">
        <v>1</v>
      </c>
      <c r="AZ187">
        <v>0</v>
      </c>
      <c r="BA187">
        <v>180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Y187*Source!I110</f>
        <v>0.064</v>
      </c>
      <c r="CY187">
        <f>AB187</f>
        <v>731.23</v>
      </c>
      <c r="CZ187">
        <f>AF187</f>
        <v>112.67</v>
      </c>
      <c r="DA187">
        <f>AJ187</f>
        <v>6.49</v>
      </c>
      <c r="DB187">
        <v>0</v>
      </c>
    </row>
    <row r="188" spans="1:106" ht="12.75">
      <c r="A188">
        <f>ROW(Source!A110)</f>
        <v>110</v>
      </c>
      <c r="B188">
        <v>31892591</v>
      </c>
      <c r="C188">
        <v>31893041</v>
      </c>
      <c r="D188">
        <v>27439571</v>
      </c>
      <c r="E188">
        <v>1</v>
      </c>
      <c r="F188">
        <v>1</v>
      </c>
      <c r="G188">
        <v>1</v>
      </c>
      <c r="H188">
        <v>2</v>
      </c>
      <c r="I188" t="s">
        <v>402</v>
      </c>
      <c r="J188" t="s">
        <v>403</v>
      </c>
      <c r="K188" t="s">
        <v>404</v>
      </c>
      <c r="L188">
        <v>1368</v>
      </c>
      <c r="N188">
        <v>1011</v>
      </c>
      <c r="O188" t="s">
        <v>382</v>
      </c>
      <c r="P188" t="s">
        <v>382</v>
      </c>
      <c r="Q188">
        <v>1</v>
      </c>
      <c r="W188">
        <v>0</v>
      </c>
      <c r="X188">
        <v>1462286705</v>
      </c>
      <c r="Y188">
        <v>0.03</v>
      </c>
      <c r="AA188">
        <v>0</v>
      </c>
      <c r="AB188">
        <v>573.85</v>
      </c>
      <c r="AC188">
        <v>10.14</v>
      </c>
      <c r="AD188">
        <v>0</v>
      </c>
      <c r="AE188">
        <v>0</v>
      </c>
      <c r="AF188">
        <v>88.42</v>
      </c>
      <c r="AG188">
        <v>10.14</v>
      </c>
      <c r="AH188">
        <v>0</v>
      </c>
      <c r="AI188">
        <v>1</v>
      </c>
      <c r="AJ188">
        <v>6.49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0.03</v>
      </c>
      <c r="AV188">
        <v>0</v>
      </c>
      <c r="AW188">
        <v>2</v>
      </c>
      <c r="AX188">
        <v>31893055</v>
      </c>
      <c r="AY188">
        <v>1</v>
      </c>
      <c r="AZ188">
        <v>0</v>
      </c>
      <c r="BA188">
        <v>181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Y188*Source!I110</f>
        <v>0.096</v>
      </c>
      <c r="CY188">
        <f>AB188</f>
        <v>573.85</v>
      </c>
      <c r="CZ188">
        <f>AF188</f>
        <v>88.42</v>
      </c>
      <c r="DA188">
        <f>AJ188</f>
        <v>6.49</v>
      </c>
      <c r="DB188">
        <v>0</v>
      </c>
    </row>
    <row r="189" spans="1:106" ht="12.75">
      <c r="A189">
        <f>ROW(Source!A110)</f>
        <v>110</v>
      </c>
      <c r="B189">
        <v>31892591</v>
      </c>
      <c r="C189">
        <v>31893041</v>
      </c>
      <c r="D189">
        <v>27440205</v>
      </c>
      <c r="E189">
        <v>1</v>
      </c>
      <c r="F189">
        <v>1</v>
      </c>
      <c r="G189">
        <v>1</v>
      </c>
      <c r="H189">
        <v>2</v>
      </c>
      <c r="I189" t="s">
        <v>461</v>
      </c>
      <c r="J189" t="s">
        <v>462</v>
      </c>
      <c r="K189" t="s">
        <v>463</v>
      </c>
      <c r="L189">
        <v>1368</v>
      </c>
      <c r="N189">
        <v>1011</v>
      </c>
      <c r="O189" t="s">
        <v>382</v>
      </c>
      <c r="P189" t="s">
        <v>382</v>
      </c>
      <c r="Q189">
        <v>1</v>
      </c>
      <c r="W189">
        <v>0</v>
      </c>
      <c r="X189">
        <v>-1476447451</v>
      </c>
      <c r="Y189">
        <v>0.85</v>
      </c>
      <c r="AA189">
        <v>0</v>
      </c>
      <c r="AB189">
        <v>386.54</v>
      </c>
      <c r="AC189">
        <v>0</v>
      </c>
      <c r="AD189">
        <v>0</v>
      </c>
      <c r="AE189">
        <v>0</v>
      </c>
      <c r="AF189">
        <v>59.56</v>
      </c>
      <c r="AG189">
        <v>0</v>
      </c>
      <c r="AH189">
        <v>0</v>
      </c>
      <c r="AI189">
        <v>1</v>
      </c>
      <c r="AJ189">
        <v>6.49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0.85</v>
      </c>
      <c r="AV189">
        <v>0</v>
      </c>
      <c r="AW189">
        <v>2</v>
      </c>
      <c r="AX189">
        <v>31893056</v>
      </c>
      <c r="AY189">
        <v>1</v>
      </c>
      <c r="AZ189">
        <v>0</v>
      </c>
      <c r="BA189">
        <v>182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Y189*Source!I110</f>
        <v>2.72</v>
      </c>
      <c r="CY189">
        <f>AB189</f>
        <v>386.54</v>
      </c>
      <c r="CZ189">
        <f>AF189</f>
        <v>59.56</v>
      </c>
      <c r="DA189">
        <f>AJ189</f>
        <v>6.49</v>
      </c>
      <c r="DB189">
        <v>0</v>
      </c>
    </row>
    <row r="190" spans="1:106" ht="12.75">
      <c r="A190">
        <f>ROW(Source!A110)</f>
        <v>110</v>
      </c>
      <c r="B190">
        <v>31892591</v>
      </c>
      <c r="C190">
        <v>31893041</v>
      </c>
      <c r="D190">
        <v>27441327</v>
      </c>
      <c r="E190">
        <v>1</v>
      </c>
      <c r="F190">
        <v>1</v>
      </c>
      <c r="G190">
        <v>1</v>
      </c>
      <c r="H190">
        <v>2</v>
      </c>
      <c r="I190" t="s">
        <v>391</v>
      </c>
      <c r="J190" t="s">
        <v>392</v>
      </c>
      <c r="K190" t="s">
        <v>393</v>
      </c>
      <c r="L190">
        <v>1368</v>
      </c>
      <c r="N190">
        <v>1011</v>
      </c>
      <c r="O190" t="s">
        <v>382</v>
      </c>
      <c r="P190" t="s">
        <v>382</v>
      </c>
      <c r="Q190">
        <v>1</v>
      </c>
      <c r="W190">
        <v>0</v>
      </c>
      <c r="X190">
        <v>-1583389094</v>
      </c>
      <c r="Y190">
        <v>0.02</v>
      </c>
      <c r="AA190">
        <v>0</v>
      </c>
      <c r="AB190">
        <v>605.97</v>
      </c>
      <c r="AC190">
        <v>11.69</v>
      </c>
      <c r="AD190">
        <v>0</v>
      </c>
      <c r="AE190">
        <v>0</v>
      </c>
      <c r="AF190">
        <v>93.37</v>
      </c>
      <c r="AG190">
        <v>11.69</v>
      </c>
      <c r="AH190">
        <v>0</v>
      </c>
      <c r="AI190">
        <v>1</v>
      </c>
      <c r="AJ190">
        <v>6.49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0.02</v>
      </c>
      <c r="AV190">
        <v>0</v>
      </c>
      <c r="AW190">
        <v>2</v>
      </c>
      <c r="AX190">
        <v>31893057</v>
      </c>
      <c r="AY190">
        <v>1</v>
      </c>
      <c r="AZ190">
        <v>0</v>
      </c>
      <c r="BA190">
        <v>183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Y190*Source!I110</f>
        <v>0.064</v>
      </c>
      <c r="CY190">
        <f>AB190</f>
        <v>605.97</v>
      </c>
      <c r="CZ190">
        <f>AF190</f>
        <v>93.37</v>
      </c>
      <c r="DA190">
        <f>AJ190</f>
        <v>6.49</v>
      </c>
      <c r="DB190">
        <v>0</v>
      </c>
    </row>
    <row r="191" spans="1:106" ht="12.75">
      <c r="A191">
        <f>ROW(Source!A110)</f>
        <v>110</v>
      </c>
      <c r="B191">
        <v>31892591</v>
      </c>
      <c r="C191">
        <v>31893041</v>
      </c>
      <c r="D191">
        <v>27372085</v>
      </c>
      <c r="E191">
        <v>1</v>
      </c>
      <c r="F191">
        <v>1</v>
      </c>
      <c r="G191">
        <v>1</v>
      </c>
      <c r="H191">
        <v>3</v>
      </c>
      <c r="I191" t="s">
        <v>81</v>
      </c>
      <c r="J191" t="s">
        <v>84</v>
      </c>
      <c r="K191" t="s">
        <v>82</v>
      </c>
      <c r="L191">
        <v>1348</v>
      </c>
      <c r="N191">
        <v>1009</v>
      </c>
      <c r="O191" t="s">
        <v>83</v>
      </c>
      <c r="P191" t="s">
        <v>83</v>
      </c>
      <c r="Q191">
        <v>1000</v>
      </c>
      <c r="W191">
        <v>0</v>
      </c>
      <c r="X191">
        <v>804858127</v>
      </c>
      <c r="Y191">
        <v>0.06</v>
      </c>
      <c r="AA191">
        <v>9712.41</v>
      </c>
      <c r="AB191">
        <v>0</v>
      </c>
      <c r="AC191">
        <v>0</v>
      </c>
      <c r="AD191">
        <v>0</v>
      </c>
      <c r="AE191">
        <v>1496.52</v>
      </c>
      <c r="AF191">
        <v>0</v>
      </c>
      <c r="AG191">
        <v>0</v>
      </c>
      <c r="AH191">
        <v>0</v>
      </c>
      <c r="AI191">
        <v>6.49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0.06</v>
      </c>
      <c r="AV191">
        <v>0</v>
      </c>
      <c r="AW191">
        <v>2</v>
      </c>
      <c r="AX191">
        <v>31893058</v>
      </c>
      <c r="AY191">
        <v>1</v>
      </c>
      <c r="AZ191">
        <v>0</v>
      </c>
      <c r="BA191">
        <v>184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Y191*Source!I110</f>
        <v>0.192</v>
      </c>
      <c r="CY191">
        <f>AA191</f>
        <v>9712.41</v>
      </c>
      <c r="CZ191">
        <f>AE191</f>
        <v>1496.52</v>
      </c>
      <c r="DA191">
        <f>AI191</f>
        <v>6.49</v>
      </c>
      <c r="DB191">
        <v>0</v>
      </c>
    </row>
    <row r="192" spans="1:106" ht="12.75">
      <c r="A192">
        <f>ROW(Source!A110)</f>
        <v>110</v>
      </c>
      <c r="B192">
        <v>31892591</v>
      </c>
      <c r="C192">
        <v>31893041</v>
      </c>
      <c r="D192">
        <v>27416090</v>
      </c>
      <c r="E192">
        <v>1</v>
      </c>
      <c r="F192">
        <v>1</v>
      </c>
      <c r="G192">
        <v>1</v>
      </c>
      <c r="H192">
        <v>3</v>
      </c>
      <c r="I192" t="s">
        <v>66</v>
      </c>
      <c r="J192" t="s">
        <v>69</v>
      </c>
      <c r="K192" t="s">
        <v>67</v>
      </c>
      <c r="L192">
        <v>1339</v>
      </c>
      <c r="N192">
        <v>1007</v>
      </c>
      <c r="O192" t="s">
        <v>68</v>
      </c>
      <c r="P192" t="s">
        <v>68</v>
      </c>
      <c r="Q192">
        <v>1</v>
      </c>
      <c r="W192">
        <v>0</v>
      </c>
      <c r="X192">
        <v>1352512253</v>
      </c>
      <c r="Y192">
        <v>0.5</v>
      </c>
      <c r="AA192">
        <v>326.06</v>
      </c>
      <c r="AB192">
        <v>0</v>
      </c>
      <c r="AC192">
        <v>0</v>
      </c>
      <c r="AD192">
        <v>0</v>
      </c>
      <c r="AE192">
        <v>50.24</v>
      </c>
      <c r="AF192">
        <v>0</v>
      </c>
      <c r="AG192">
        <v>0</v>
      </c>
      <c r="AH192">
        <v>0</v>
      </c>
      <c r="AI192">
        <v>6.49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0.5</v>
      </c>
      <c r="AV192">
        <v>0</v>
      </c>
      <c r="AW192">
        <v>2</v>
      </c>
      <c r="AX192">
        <v>31893059</v>
      </c>
      <c r="AY192">
        <v>1</v>
      </c>
      <c r="AZ192">
        <v>0</v>
      </c>
      <c r="BA192">
        <v>185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Y192*Source!I110</f>
        <v>1.6</v>
      </c>
      <c r="CY192">
        <f>AA192</f>
        <v>326.06</v>
      </c>
      <c r="CZ192">
        <f>AE192</f>
        <v>50.24</v>
      </c>
      <c r="DA192">
        <f>AI192</f>
        <v>6.49</v>
      </c>
      <c r="DB192">
        <v>0</v>
      </c>
    </row>
    <row r="193" spans="1:106" ht="12.75">
      <c r="A193">
        <f>ROW(Source!A110)</f>
        <v>110</v>
      </c>
      <c r="B193">
        <v>31892591</v>
      </c>
      <c r="C193">
        <v>31893041</v>
      </c>
      <c r="D193">
        <v>27416493</v>
      </c>
      <c r="E193">
        <v>1</v>
      </c>
      <c r="F193">
        <v>1</v>
      </c>
      <c r="G193">
        <v>1</v>
      </c>
      <c r="H193">
        <v>3</v>
      </c>
      <c r="I193" t="s">
        <v>183</v>
      </c>
      <c r="J193" t="s">
        <v>185</v>
      </c>
      <c r="K193" t="s">
        <v>184</v>
      </c>
      <c r="L193">
        <v>1348</v>
      </c>
      <c r="N193">
        <v>1009</v>
      </c>
      <c r="O193" t="s">
        <v>83</v>
      </c>
      <c r="P193" t="s">
        <v>83</v>
      </c>
      <c r="Q193">
        <v>1000</v>
      </c>
      <c r="W193">
        <v>0</v>
      </c>
      <c r="X193">
        <v>-309471874</v>
      </c>
      <c r="Y193">
        <v>7.14</v>
      </c>
      <c r="AA193">
        <v>3666.85</v>
      </c>
      <c r="AB193">
        <v>0</v>
      </c>
      <c r="AC193">
        <v>0</v>
      </c>
      <c r="AD193">
        <v>0</v>
      </c>
      <c r="AE193">
        <v>565</v>
      </c>
      <c r="AF193">
        <v>0</v>
      </c>
      <c r="AG193">
        <v>0</v>
      </c>
      <c r="AH193">
        <v>0</v>
      </c>
      <c r="AI193">
        <v>6.49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T193">
        <v>7.14</v>
      </c>
      <c r="AV193">
        <v>0</v>
      </c>
      <c r="AW193">
        <v>1</v>
      </c>
      <c r="AX193">
        <v>-1</v>
      </c>
      <c r="AY193">
        <v>0</v>
      </c>
      <c r="AZ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Y193*Source!I110</f>
        <v>22.848</v>
      </c>
      <c r="CY193">
        <f>AA193</f>
        <v>3666.85</v>
      </c>
      <c r="CZ193">
        <f>AE193</f>
        <v>565</v>
      </c>
      <c r="DA193">
        <f>AI193</f>
        <v>6.49</v>
      </c>
      <c r="DB193">
        <v>0</v>
      </c>
    </row>
    <row r="194" spans="1:106" ht="12.75">
      <c r="A194">
        <f>ROW(Source!A110)</f>
        <v>110</v>
      </c>
      <c r="B194">
        <v>31892591</v>
      </c>
      <c r="C194">
        <v>31893041</v>
      </c>
      <c r="D194">
        <v>27416558</v>
      </c>
      <c r="E194">
        <v>1</v>
      </c>
      <c r="F194">
        <v>1</v>
      </c>
      <c r="G194">
        <v>1</v>
      </c>
      <c r="H194">
        <v>3</v>
      </c>
      <c r="I194" t="s">
        <v>179</v>
      </c>
      <c r="J194" t="s">
        <v>181</v>
      </c>
      <c r="K194" t="s">
        <v>180</v>
      </c>
      <c r="L194">
        <v>1348</v>
      </c>
      <c r="N194">
        <v>1009</v>
      </c>
      <c r="O194" t="s">
        <v>83</v>
      </c>
      <c r="P194" t="s">
        <v>83</v>
      </c>
      <c r="Q194">
        <v>1000</v>
      </c>
      <c r="W194">
        <v>1</v>
      </c>
      <c r="X194">
        <v>1241090400</v>
      </c>
      <c r="Y194">
        <v>-7.14</v>
      </c>
      <c r="AA194">
        <v>2959.44</v>
      </c>
      <c r="AB194">
        <v>0</v>
      </c>
      <c r="AC194">
        <v>0</v>
      </c>
      <c r="AD194">
        <v>0</v>
      </c>
      <c r="AE194">
        <v>456</v>
      </c>
      <c r="AF194">
        <v>0</v>
      </c>
      <c r="AG194">
        <v>0</v>
      </c>
      <c r="AH194">
        <v>0</v>
      </c>
      <c r="AI194">
        <v>6.49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-7.14</v>
      </c>
      <c r="AV194">
        <v>0</v>
      </c>
      <c r="AW194">
        <v>2</v>
      </c>
      <c r="AX194">
        <v>31893060</v>
      </c>
      <c r="AY194">
        <v>1</v>
      </c>
      <c r="AZ194">
        <v>6144</v>
      </c>
      <c r="BA194">
        <v>186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Y194*Source!I110</f>
        <v>-22.848</v>
      </c>
      <c r="CY194">
        <f>AA194</f>
        <v>2959.44</v>
      </c>
      <c r="CZ194">
        <f>AE194</f>
        <v>456</v>
      </c>
      <c r="DA194">
        <f>AI194</f>
        <v>6.49</v>
      </c>
      <c r="DB194">
        <v>0</v>
      </c>
    </row>
    <row r="195" spans="1:106" ht="12.75">
      <c r="A195">
        <f>ROW(Source!A115)</f>
        <v>115</v>
      </c>
      <c r="B195">
        <v>31892590</v>
      </c>
      <c r="C195">
        <v>31893063</v>
      </c>
      <c r="D195">
        <v>27498362</v>
      </c>
      <c r="E195">
        <v>1</v>
      </c>
      <c r="F195">
        <v>1</v>
      </c>
      <c r="G195">
        <v>1</v>
      </c>
      <c r="H195">
        <v>1</v>
      </c>
      <c r="I195" t="s">
        <v>459</v>
      </c>
      <c r="K195" t="s">
        <v>460</v>
      </c>
      <c r="L195">
        <v>1369</v>
      </c>
      <c r="N195">
        <v>1013</v>
      </c>
      <c r="O195" t="s">
        <v>376</v>
      </c>
      <c r="P195" t="s">
        <v>376</v>
      </c>
      <c r="Q195">
        <v>1</v>
      </c>
      <c r="W195">
        <v>0</v>
      </c>
      <c r="X195">
        <v>-275486377</v>
      </c>
      <c r="Y195">
        <v>4.64</v>
      </c>
      <c r="AA195">
        <v>0</v>
      </c>
      <c r="AB195">
        <v>0</v>
      </c>
      <c r="AC195">
        <v>0</v>
      </c>
      <c r="AD195">
        <v>9.37</v>
      </c>
      <c r="AE195">
        <v>0</v>
      </c>
      <c r="AF195">
        <v>0</v>
      </c>
      <c r="AG195">
        <v>0</v>
      </c>
      <c r="AH195">
        <v>9.37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2.32</v>
      </c>
      <c r="AU195" t="s">
        <v>98</v>
      </c>
      <c r="AV195">
        <v>1</v>
      </c>
      <c r="AW195">
        <v>2</v>
      </c>
      <c r="AX195">
        <v>31893068</v>
      </c>
      <c r="AY195">
        <v>1</v>
      </c>
      <c r="AZ195">
        <v>0</v>
      </c>
      <c r="BA195">
        <v>187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Y195*Source!I115</f>
        <v>14.847999999999999</v>
      </c>
      <c r="CY195">
        <f>AD195</f>
        <v>9.37</v>
      </c>
      <c r="CZ195">
        <f>AH195</f>
        <v>9.37</v>
      </c>
      <c r="DA195">
        <f>AL195</f>
        <v>1</v>
      </c>
      <c r="DB195">
        <v>0</v>
      </c>
    </row>
    <row r="196" spans="1:106" ht="12.75">
      <c r="A196">
        <f>ROW(Source!A115)</f>
        <v>115</v>
      </c>
      <c r="B196">
        <v>31892590</v>
      </c>
      <c r="C196">
        <v>31893063</v>
      </c>
      <c r="D196">
        <v>27440205</v>
      </c>
      <c r="E196">
        <v>1</v>
      </c>
      <c r="F196">
        <v>1</v>
      </c>
      <c r="G196">
        <v>1</v>
      </c>
      <c r="H196">
        <v>2</v>
      </c>
      <c r="I196" t="s">
        <v>461</v>
      </c>
      <c r="J196" t="s">
        <v>462</v>
      </c>
      <c r="K196" t="s">
        <v>463</v>
      </c>
      <c r="L196">
        <v>1368</v>
      </c>
      <c r="N196">
        <v>1011</v>
      </c>
      <c r="O196" t="s">
        <v>382</v>
      </c>
      <c r="P196" t="s">
        <v>382</v>
      </c>
      <c r="Q196">
        <v>1</v>
      </c>
      <c r="W196">
        <v>0</v>
      </c>
      <c r="X196">
        <v>-1476447451</v>
      </c>
      <c r="Y196">
        <v>0.28</v>
      </c>
      <c r="AA196">
        <v>0</v>
      </c>
      <c r="AB196">
        <v>59.56</v>
      </c>
      <c r="AC196">
        <v>0</v>
      </c>
      <c r="AD196">
        <v>0</v>
      </c>
      <c r="AE196">
        <v>0</v>
      </c>
      <c r="AF196">
        <v>59.56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0.14</v>
      </c>
      <c r="AU196" t="s">
        <v>98</v>
      </c>
      <c r="AV196">
        <v>0</v>
      </c>
      <c r="AW196">
        <v>2</v>
      </c>
      <c r="AX196">
        <v>31893069</v>
      </c>
      <c r="AY196">
        <v>1</v>
      </c>
      <c r="AZ196">
        <v>0</v>
      </c>
      <c r="BA196">
        <v>188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Y196*Source!I115</f>
        <v>0.8960000000000001</v>
      </c>
      <c r="CY196">
        <f>AB196</f>
        <v>59.56</v>
      </c>
      <c r="CZ196">
        <f>AF196</f>
        <v>59.56</v>
      </c>
      <c r="DA196">
        <f>AJ196</f>
        <v>1</v>
      </c>
      <c r="DB196">
        <v>0</v>
      </c>
    </row>
    <row r="197" spans="1:106" ht="12.75">
      <c r="A197">
        <f>ROW(Source!A115)</f>
        <v>115</v>
      </c>
      <c r="B197">
        <v>31892590</v>
      </c>
      <c r="C197">
        <v>31893063</v>
      </c>
      <c r="D197">
        <v>27416493</v>
      </c>
      <c r="E197">
        <v>1</v>
      </c>
      <c r="F197">
        <v>1</v>
      </c>
      <c r="G197">
        <v>1</v>
      </c>
      <c r="H197">
        <v>3</v>
      </c>
      <c r="I197" t="s">
        <v>183</v>
      </c>
      <c r="J197" t="s">
        <v>185</v>
      </c>
      <c r="K197" t="s">
        <v>184</v>
      </c>
      <c r="L197">
        <v>1348</v>
      </c>
      <c r="N197">
        <v>1009</v>
      </c>
      <c r="O197" t="s">
        <v>83</v>
      </c>
      <c r="P197" t="s">
        <v>83</v>
      </c>
      <c r="Q197">
        <v>1000</v>
      </c>
      <c r="W197">
        <v>0</v>
      </c>
      <c r="X197">
        <v>-309471874</v>
      </c>
      <c r="Y197">
        <v>2.42</v>
      </c>
      <c r="AA197">
        <v>565</v>
      </c>
      <c r="AB197">
        <v>0</v>
      </c>
      <c r="AC197">
        <v>0</v>
      </c>
      <c r="AD197">
        <v>0</v>
      </c>
      <c r="AE197">
        <v>565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T197">
        <v>2.42</v>
      </c>
      <c r="AV197">
        <v>0</v>
      </c>
      <c r="AW197">
        <v>1</v>
      </c>
      <c r="AX197">
        <v>-1</v>
      </c>
      <c r="AY197">
        <v>0</v>
      </c>
      <c r="AZ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Y197*Source!I115</f>
        <v>7.744</v>
      </c>
      <c r="CY197">
        <f>AA197</f>
        <v>565</v>
      </c>
      <c r="CZ197">
        <f>AE197</f>
        <v>565</v>
      </c>
      <c r="DA197">
        <f>AI197</f>
        <v>1</v>
      </c>
      <c r="DB197">
        <v>0</v>
      </c>
    </row>
    <row r="198" spans="1:106" ht="12.75">
      <c r="A198">
        <f>ROW(Source!A115)</f>
        <v>115</v>
      </c>
      <c r="B198">
        <v>31892590</v>
      </c>
      <c r="C198">
        <v>31893063</v>
      </c>
      <c r="D198">
        <v>27416558</v>
      </c>
      <c r="E198">
        <v>1</v>
      </c>
      <c r="F198">
        <v>1</v>
      </c>
      <c r="G198">
        <v>1</v>
      </c>
      <c r="H198">
        <v>3</v>
      </c>
      <c r="I198" t="s">
        <v>179</v>
      </c>
      <c r="J198" t="s">
        <v>181</v>
      </c>
      <c r="K198" t="s">
        <v>180</v>
      </c>
      <c r="L198">
        <v>1348</v>
      </c>
      <c r="N198">
        <v>1009</v>
      </c>
      <c r="O198" t="s">
        <v>83</v>
      </c>
      <c r="P198" t="s">
        <v>83</v>
      </c>
      <c r="Q198">
        <v>1000</v>
      </c>
      <c r="W198">
        <v>1</v>
      </c>
      <c r="X198">
        <v>1241090400</v>
      </c>
      <c r="Y198">
        <v>-2.42</v>
      </c>
      <c r="AA198">
        <v>456</v>
      </c>
      <c r="AB198">
        <v>0</v>
      </c>
      <c r="AC198">
        <v>0</v>
      </c>
      <c r="AD198">
        <v>0</v>
      </c>
      <c r="AE198">
        <v>456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-1.21</v>
      </c>
      <c r="AU198" t="s">
        <v>98</v>
      </c>
      <c r="AV198">
        <v>0</v>
      </c>
      <c r="AW198">
        <v>2</v>
      </c>
      <c r="AX198">
        <v>31893070</v>
      </c>
      <c r="AY198">
        <v>1</v>
      </c>
      <c r="AZ198">
        <v>6144</v>
      </c>
      <c r="BA198">
        <v>189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Y198*Source!I115</f>
        <v>-7.744</v>
      </c>
      <c r="CY198">
        <f>AA198</f>
        <v>456</v>
      </c>
      <c r="CZ198">
        <f>AE198</f>
        <v>456</v>
      </c>
      <c r="DA198">
        <f>AI198</f>
        <v>1</v>
      </c>
      <c r="DB198">
        <v>0</v>
      </c>
    </row>
    <row r="199" spans="1:106" ht="12.75">
      <c r="A199">
        <f>ROW(Source!A116)</f>
        <v>116</v>
      </c>
      <c r="B199">
        <v>31892591</v>
      </c>
      <c r="C199">
        <v>31893063</v>
      </c>
      <c r="D199">
        <v>27498362</v>
      </c>
      <c r="E199">
        <v>1</v>
      </c>
      <c r="F199">
        <v>1</v>
      </c>
      <c r="G199">
        <v>1</v>
      </c>
      <c r="H199">
        <v>1</v>
      </c>
      <c r="I199" t="s">
        <v>459</v>
      </c>
      <c r="K199" t="s">
        <v>460</v>
      </c>
      <c r="L199">
        <v>1369</v>
      </c>
      <c r="N199">
        <v>1013</v>
      </c>
      <c r="O199" t="s">
        <v>376</v>
      </c>
      <c r="P199" t="s">
        <v>376</v>
      </c>
      <c r="Q199">
        <v>1</v>
      </c>
      <c r="W199">
        <v>0</v>
      </c>
      <c r="X199">
        <v>-275486377</v>
      </c>
      <c r="Y199">
        <v>4.64</v>
      </c>
      <c r="AA199">
        <v>0</v>
      </c>
      <c r="AB199">
        <v>0</v>
      </c>
      <c r="AC199">
        <v>0</v>
      </c>
      <c r="AD199">
        <v>60.81</v>
      </c>
      <c r="AE199">
        <v>0</v>
      </c>
      <c r="AF199">
        <v>0</v>
      </c>
      <c r="AG199">
        <v>0</v>
      </c>
      <c r="AH199">
        <v>9.37</v>
      </c>
      <c r="AI199">
        <v>1</v>
      </c>
      <c r="AJ199">
        <v>1</v>
      </c>
      <c r="AK199">
        <v>1</v>
      </c>
      <c r="AL199">
        <v>6.49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2.32</v>
      </c>
      <c r="AU199" t="s">
        <v>98</v>
      </c>
      <c r="AV199">
        <v>1</v>
      </c>
      <c r="AW199">
        <v>2</v>
      </c>
      <c r="AX199">
        <v>31893068</v>
      </c>
      <c r="AY199">
        <v>1</v>
      </c>
      <c r="AZ199">
        <v>0</v>
      </c>
      <c r="BA199">
        <v>190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Y199*Source!I116</f>
        <v>14.847999999999999</v>
      </c>
      <c r="CY199">
        <f>AD199</f>
        <v>60.81</v>
      </c>
      <c r="CZ199">
        <f>AH199</f>
        <v>9.37</v>
      </c>
      <c r="DA199">
        <f>AL199</f>
        <v>6.49</v>
      </c>
      <c r="DB199">
        <v>0</v>
      </c>
    </row>
    <row r="200" spans="1:106" ht="12.75">
      <c r="A200">
        <f>ROW(Source!A116)</f>
        <v>116</v>
      </c>
      <c r="B200">
        <v>31892591</v>
      </c>
      <c r="C200">
        <v>31893063</v>
      </c>
      <c r="D200">
        <v>27440205</v>
      </c>
      <c r="E200">
        <v>1</v>
      </c>
      <c r="F200">
        <v>1</v>
      </c>
      <c r="G200">
        <v>1</v>
      </c>
      <c r="H200">
        <v>2</v>
      </c>
      <c r="I200" t="s">
        <v>461</v>
      </c>
      <c r="J200" t="s">
        <v>462</v>
      </c>
      <c r="K200" t="s">
        <v>463</v>
      </c>
      <c r="L200">
        <v>1368</v>
      </c>
      <c r="N200">
        <v>1011</v>
      </c>
      <c r="O200" t="s">
        <v>382</v>
      </c>
      <c r="P200" t="s">
        <v>382</v>
      </c>
      <c r="Q200">
        <v>1</v>
      </c>
      <c r="W200">
        <v>0</v>
      </c>
      <c r="X200">
        <v>-1476447451</v>
      </c>
      <c r="Y200">
        <v>0.28</v>
      </c>
      <c r="AA200">
        <v>0</v>
      </c>
      <c r="AB200">
        <v>386.54</v>
      </c>
      <c r="AC200">
        <v>0</v>
      </c>
      <c r="AD200">
        <v>0</v>
      </c>
      <c r="AE200">
        <v>0</v>
      </c>
      <c r="AF200">
        <v>59.56</v>
      </c>
      <c r="AG200">
        <v>0</v>
      </c>
      <c r="AH200">
        <v>0</v>
      </c>
      <c r="AI200">
        <v>1</v>
      </c>
      <c r="AJ200">
        <v>6.49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0.14</v>
      </c>
      <c r="AU200" t="s">
        <v>98</v>
      </c>
      <c r="AV200">
        <v>0</v>
      </c>
      <c r="AW200">
        <v>2</v>
      </c>
      <c r="AX200">
        <v>31893069</v>
      </c>
      <c r="AY200">
        <v>1</v>
      </c>
      <c r="AZ200">
        <v>0</v>
      </c>
      <c r="BA200">
        <v>191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Y200*Source!I116</f>
        <v>0.8960000000000001</v>
      </c>
      <c r="CY200">
        <f>AB200</f>
        <v>386.54</v>
      </c>
      <c r="CZ200">
        <f>AF200</f>
        <v>59.56</v>
      </c>
      <c r="DA200">
        <f>AJ200</f>
        <v>6.49</v>
      </c>
      <c r="DB200">
        <v>0</v>
      </c>
    </row>
    <row r="201" spans="1:106" ht="12.75">
      <c r="A201">
        <f>ROW(Source!A116)</f>
        <v>116</v>
      </c>
      <c r="B201">
        <v>31892591</v>
      </c>
      <c r="C201">
        <v>31893063</v>
      </c>
      <c r="D201">
        <v>27416493</v>
      </c>
      <c r="E201">
        <v>1</v>
      </c>
      <c r="F201">
        <v>1</v>
      </c>
      <c r="G201">
        <v>1</v>
      </c>
      <c r="H201">
        <v>3</v>
      </c>
      <c r="I201" t="s">
        <v>183</v>
      </c>
      <c r="J201" t="s">
        <v>185</v>
      </c>
      <c r="K201" t="s">
        <v>184</v>
      </c>
      <c r="L201">
        <v>1348</v>
      </c>
      <c r="N201">
        <v>1009</v>
      </c>
      <c r="O201" t="s">
        <v>83</v>
      </c>
      <c r="P201" t="s">
        <v>83</v>
      </c>
      <c r="Q201">
        <v>1000</v>
      </c>
      <c r="W201">
        <v>0</v>
      </c>
      <c r="X201">
        <v>-309471874</v>
      </c>
      <c r="Y201">
        <v>2.42</v>
      </c>
      <c r="AA201">
        <v>3666.85</v>
      </c>
      <c r="AB201">
        <v>0</v>
      </c>
      <c r="AC201">
        <v>0</v>
      </c>
      <c r="AD201">
        <v>0</v>
      </c>
      <c r="AE201">
        <v>565</v>
      </c>
      <c r="AF201">
        <v>0</v>
      </c>
      <c r="AG201">
        <v>0</v>
      </c>
      <c r="AH201">
        <v>0</v>
      </c>
      <c r="AI201">
        <v>6.49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T201">
        <v>2.42</v>
      </c>
      <c r="AV201">
        <v>0</v>
      </c>
      <c r="AW201">
        <v>1</v>
      </c>
      <c r="AX201">
        <v>-1</v>
      </c>
      <c r="AY201">
        <v>0</v>
      </c>
      <c r="AZ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Y201*Source!I116</f>
        <v>7.744</v>
      </c>
      <c r="CY201">
        <f>AA201</f>
        <v>3666.85</v>
      </c>
      <c r="CZ201">
        <f>AE201</f>
        <v>565</v>
      </c>
      <c r="DA201">
        <f>AI201</f>
        <v>6.49</v>
      </c>
      <c r="DB201">
        <v>0</v>
      </c>
    </row>
    <row r="202" spans="1:106" ht="12.75">
      <c r="A202">
        <f>ROW(Source!A116)</f>
        <v>116</v>
      </c>
      <c r="B202">
        <v>31892591</v>
      </c>
      <c r="C202">
        <v>31893063</v>
      </c>
      <c r="D202">
        <v>27416558</v>
      </c>
      <c r="E202">
        <v>1</v>
      </c>
      <c r="F202">
        <v>1</v>
      </c>
      <c r="G202">
        <v>1</v>
      </c>
      <c r="H202">
        <v>3</v>
      </c>
      <c r="I202" t="s">
        <v>179</v>
      </c>
      <c r="J202" t="s">
        <v>181</v>
      </c>
      <c r="K202" t="s">
        <v>180</v>
      </c>
      <c r="L202">
        <v>1348</v>
      </c>
      <c r="N202">
        <v>1009</v>
      </c>
      <c r="O202" t="s">
        <v>83</v>
      </c>
      <c r="P202" t="s">
        <v>83</v>
      </c>
      <c r="Q202">
        <v>1000</v>
      </c>
      <c r="W202">
        <v>1</v>
      </c>
      <c r="X202">
        <v>1241090400</v>
      </c>
      <c r="Y202">
        <v>-2.42</v>
      </c>
      <c r="AA202">
        <v>2959.44</v>
      </c>
      <c r="AB202">
        <v>0</v>
      </c>
      <c r="AC202">
        <v>0</v>
      </c>
      <c r="AD202">
        <v>0</v>
      </c>
      <c r="AE202">
        <v>456</v>
      </c>
      <c r="AF202">
        <v>0</v>
      </c>
      <c r="AG202">
        <v>0</v>
      </c>
      <c r="AH202">
        <v>0</v>
      </c>
      <c r="AI202">
        <v>6.49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-1.21</v>
      </c>
      <c r="AU202" t="s">
        <v>98</v>
      </c>
      <c r="AV202">
        <v>0</v>
      </c>
      <c r="AW202">
        <v>2</v>
      </c>
      <c r="AX202">
        <v>31893070</v>
      </c>
      <c r="AY202">
        <v>1</v>
      </c>
      <c r="AZ202">
        <v>6144</v>
      </c>
      <c r="BA202">
        <v>192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Y202*Source!I116</f>
        <v>-7.744</v>
      </c>
      <c r="CY202">
        <f>AA202</f>
        <v>2959.44</v>
      </c>
      <c r="CZ202">
        <f>AE202</f>
        <v>456</v>
      </c>
      <c r="DA202">
        <f>AI202</f>
        <v>6.49</v>
      </c>
      <c r="DB202">
        <v>0</v>
      </c>
    </row>
    <row r="203" spans="1:106" ht="12.75">
      <c r="A203">
        <f>ROW(Source!A152)</f>
        <v>152</v>
      </c>
      <c r="B203">
        <v>31892590</v>
      </c>
      <c r="C203">
        <v>31893130</v>
      </c>
      <c r="D203">
        <v>27493207</v>
      </c>
      <c r="E203">
        <v>1</v>
      </c>
      <c r="F203">
        <v>1</v>
      </c>
      <c r="G203">
        <v>1</v>
      </c>
      <c r="H203">
        <v>1</v>
      </c>
      <c r="I203" t="s">
        <v>374</v>
      </c>
      <c r="K203" t="s">
        <v>375</v>
      </c>
      <c r="L203">
        <v>1369</v>
      </c>
      <c r="N203">
        <v>1013</v>
      </c>
      <c r="O203" t="s">
        <v>376</v>
      </c>
      <c r="P203" t="s">
        <v>376</v>
      </c>
      <c r="Q203">
        <v>1</v>
      </c>
      <c r="W203">
        <v>0</v>
      </c>
      <c r="X203">
        <v>-1900352537</v>
      </c>
      <c r="Y203">
        <v>6.32</v>
      </c>
      <c r="AA203">
        <v>0</v>
      </c>
      <c r="AB203">
        <v>0</v>
      </c>
      <c r="AC203">
        <v>0</v>
      </c>
      <c r="AD203">
        <v>7.87</v>
      </c>
      <c r="AE203">
        <v>0</v>
      </c>
      <c r="AF203">
        <v>0</v>
      </c>
      <c r="AG203">
        <v>0</v>
      </c>
      <c r="AH203">
        <v>7.87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6.32</v>
      </c>
      <c r="AV203">
        <v>1</v>
      </c>
      <c r="AW203">
        <v>2</v>
      </c>
      <c r="AX203">
        <v>31893134</v>
      </c>
      <c r="AY203">
        <v>1</v>
      </c>
      <c r="AZ203">
        <v>0</v>
      </c>
      <c r="BA203">
        <v>193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Y203*Source!I152</f>
        <v>0.2528</v>
      </c>
      <c r="CY203">
        <f>AD203</f>
        <v>7.87</v>
      </c>
      <c r="CZ203">
        <f>AH203</f>
        <v>7.87</v>
      </c>
      <c r="DA203">
        <f>AL203</f>
        <v>1</v>
      </c>
      <c r="DB203">
        <v>0</v>
      </c>
    </row>
    <row r="204" spans="1:106" ht="12.75">
      <c r="A204">
        <f>ROW(Source!A152)</f>
        <v>152</v>
      </c>
      <c r="B204">
        <v>31892590</v>
      </c>
      <c r="C204">
        <v>31893130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26</v>
      </c>
      <c r="K204" t="s">
        <v>377</v>
      </c>
      <c r="L204">
        <v>608254</v>
      </c>
      <c r="N204">
        <v>1013</v>
      </c>
      <c r="O204" t="s">
        <v>378</v>
      </c>
      <c r="P204" t="s">
        <v>378</v>
      </c>
      <c r="Q204">
        <v>1</v>
      </c>
      <c r="W204">
        <v>0</v>
      </c>
      <c r="X204">
        <v>-185737400</v>
      </c>
      <c r="Y204">
        <v>0.03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0.03</v>
      </c>
      <c r="AV204">
        <v>2</v>
      </c>
      <c r="AW204">
        <v>2</v>
      </c>
      <c r="AX204">
        <v>31893135</v>
      </c>
      <c r="AY204">
        <v>1</v>
      </c>
      <c r="AZ204">
        <v>0</v>
      </c>
      <c r="BA204">
        <v>194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Y204*Source!I152</f>
        <v>0.0012</v>
      </c>
      <c r="CY204">
        <f>AD204</f>
        <v>0</v>
      </c>
      <c r="CZ204">
        <f>AH204</f>
        <v>0</v>
      </c>
      <c r="DA204">
        <f>AL204</f>
        <v>1</v>
      </c>
      <c r="DB204">
        <v>0</v>
      </c>
    </row>
    <row r="205" spans="1:106" ht="12.75">
      <c r="A205">
        <f>ROW(Source!A152)</f>
        <v>152</v>
      </c>
      <c r="B205">
        <v>31892590</v>
      </c>
      <c r="C205">
        <v>31893130</v>
      </c>
      <c r="D205">
        <v>27439630</v>
      </c>
      <c r="E205">
        <v>1</v>
      </c>
      <c r="F205">
        <v>1</v>
      </c>
      <c r="G205">
        <v>1</v>
      </c>
      <c r="H205">
        <v>2</v>
      </c>
      <c r="I205" t="s">
        <v>464</v>
      </c>
      <c r="J205" t="s">
        <v>465</v>
      </c>
      <c r="K205" t="s">
        <v>466</v>
      </c>
      <c r="L205">
        <v>1368</v>
      </c>
      <c r="N205">
        <v>1011</v>
      </c>
      <c r="O205" t="s">
        <v>382</v>
      </c>
      <c r="P205" t="s">
        <v>382</v>
      </c>
      <c r="Q205">
        <v>1</v>
      </c>
      <c r="W205">
        <v>0</v>
      </c>
      <c r="X205">
        <v>-72110300</v>
      </c>
      <c r="Y205">
        <v>0.03</v>
      </c>
      <c r="AA205">
        <v>0</v>
      </c>
      <c r="AB205">
        <v>31.27</v>
      </c>
      <c r="AC205">
        <v>13.61</v>
      </c>
      <c r="AD205">
        <v>0</v>
      </c>
      <c r="AE205">
        <v>0</v>
      </c>
      <c r="AF205">
        <v>31.27</v>
      </c>
      <c r="AG205">
        <v>13.61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0.03</v>
      </c>
      <c r="AV205">
        <v>0</v>
      </c>
      <c r="AW205">
        <v>2</v>
      </c>
      <c r="AX205">
        <v>31893136</v>
      </c>
      <c r="AY205">
        <v>1</v>
      </c>
      <c r="AZ205">
        <v>0</v>
      </c>
      <c r="BA205">
        <v>195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Y205*Source!I152</f>
        <v>0.0012</v>
      </c>
      <c r="CY205">
        <f>AB205</f>
        <v>31.27</v>
      </c>
      <c r="CZ205">
        <f>AF205</f>
        <v>31.27</v>
      </c>
      <c r="DA205">
        <f>AJ205</f>
        <v>1</v>
      </c>
      <c r="DB205">
        <v>0</v>
      </c>
    </row>
    <row r="206" spans="1:106" ht="12.75">
      <c r="A206">
        <f>ROW(Source!A153)</f>
        <v>153</v>
      </c>
      <c r="B206">
        <v>31892591</v>
      </c>
      <c r="C206">
        <v>31893130</v>
      </c>
      <c r="D206">
        <v>27493207</v>
      </c>
      <c r="E206">
        <v>1</v>
      </c>
      <c r="F206">
        <v>1</v>
      </c>
      <c r="G206">
        <v>1</v>
      </c>
      <c r="H206">
        <v>1</v>
      </c>
      <c r="I206" t="s">
        <v>374</v>
      </c>
      <c r="K206" t="s">
        <v>375</v>
      </c>
      <c r="L206">
        <v>1369</v>
      </c>
      <c r="N206">
        <v>1013</v>
      </c>
      <c r="O206" t="s">
        <v>376</v>
      </c>
      <c r="P206" t="s">
        <v>376</v>
      </c>
      <c r="Q206">
        <v>1</v>
      </c>
      <c r="W206">
        <v>0</v>
      </c>
      <c r="X206">
        <v>-1900352537</v>
      </c>
      <c r="Y206">
        <v>6.32</v>
      </c>
      <c r="AA206">
        <v>0</v>
      </c>
      <c r="AB206">
        <v>0</v>
      </c>
      <c r="AC206">
        <v>0</v>
      </c>
      <c r="AD206">
        <v>51.08</v>
      </c>
      <c r="AE206">
        <v>0</v>
      </c>
      <c r="AF206">
        <v>0</v>
      </c>
      <c r="AG206">
        <v>0</v>
      </c>
      <c r="AH206">
        <v>7.87</v>
      </c>
      <c r="AI206">
        <v>1</v>
      </c>
      <c r="AJ206">
        <v>1</v>
      </c>
      <c r="AK206">
        <v>1</v>
      </c>
      <c r="AL206">
        <v>6.49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6.32</v>
      </c>
      <c r="AV206">
        <v>1</v>
      </c>
      <c r="AW206">
        <v>2</v>
      </c>
      <c r="AX206">
        <v>31893134</v>
      </c>
      <c r="AY206">
        <v>1</v>
      </c>
      <c r="AZ206">
        <v>0</v>
      </c>
      <c r="BA206">
        <v>196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Y206*Source!I153</f>
        <v>0.2528</v>
      </c>
      <c r="CY206">
        <f>AD206</f>
        <v>51.08</v>
      </c>
      <c r="CZ206">
        <f>AH206</f>
        <v>7.87</v>
      </c>
      <c r="DA206">
        <f>AL206</f>
        <v>6.49</v>
      </c>
      <c r="DB206">
        <v>0</v>
      </c>
    </row>
    <row r="207" spans="1:106" ht="12.75">
      <c r="A207">
        <f>ROW(Source!A153)</f>
        <v>153</v>
      </c>
      <c r="B207">
        <v>31892591</v>
      </c>
      <c r="C207">
        <v>31893130</v>
      </c>
      <c r="D207">
        <v>121548</v>
      </c>
      <c r="E207">
        <v>1</v>
      </c>
      <c r="F207">
        <v>1</v>
      </c>
      <c r="G207">
        <v>1</v>
      </c>
      <c r="H207">
        <v>1</v>
      </c>
      <c r="I207" t="s">
        <v>26</v>
      </c>
      <c r="K207" t="s">
        <v>377</v>
      </c>
      <c r="L207">
        <v>608254</v>
      </c>
      <c r="N207">
        <v>1013</v>
      </c>
      <c r="O207" t="s">
        <v>378</v>
      </c>
      <c r="P207" t="s">
        <v>378</v>
      </c>
      <c r="Q207">
        <v>1</v>
      </c>
      <c r="W207">
        <v>0</v>
      </c>
      <c r="X207">
        <v>-185737400</v>
      </c>
      <c r="Y207">
        <v>0.03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6.49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0.03</v>
      </c>
      <c r="AV207">
        <v>2</v>
      </c>
      <c r="AW207">
        <v>2</v>
      </c>
      <c r="AX207">
        <v>31893135</v>
      </c>
      <c r="AY207">
        <v>1</v>
      </c>
      <c r="AZ207">
        <v>0</v>
      </c>
      <c r="BA207">
        <v>197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Y207*Source!I153</f>
        <v>0.0012</v>
      </c>
      <c r="CY207">
        <f>AD207</f>
        <v>0</v>
      </c>
      <c r="CZ207">
        <f>AH207</f>
        <v>0</v>
      </c>
      <c r="DA207">
        <f>AL207</f>
        <v>1</v>
      </c>
      <c r="DB207">
        <v>0</v>
      </c>
    </row>
    <row r="208" spans="1:106" ht="12.75">
      <c r="A208">
        <f>ROW(Source!A153)</f>
        <v>153</v>
      </c>
      <c r="B208">
        <v>31892591</v>
      </c>
      <c r="C208">
        <v>31893130</v>
      </c>
      <c r="D208">
        <v>27439630</v>
      </c>
      <c r="E208">
        <v>1</v>
      </c>
      <c r="F208">
        <v>1</v>
      </c>
      <c r="G208">
        <v>1</v>
      </c>
      <c r="H208">
        <v>2</v>
      </c>
      <c r="I208" t="s">
        <v>464</v>
      </c>
      <c r="J208" t="s">
        <v>465</v>
      </c>
      <c r="K208" t="s">
        <v>466</v>
      </c>
      <c r="L208">
        <v>1368</v>
      </c>
      <c r="N208">
        <v>1011</v>
      </c>
      <c r="O208" t="s">
        <v>382</v>
      </c>
      <c r="P208" t="s">
        <v>382</v>
      </c>
      <c r="Q208">
        <v>1</v>
      </c>
      <c r="W208">
        <v>0</v>
      </c>
      <c r="X208">
        <v>-72110300</v>
      </c>
      <c r="Y208">
        <v>0.03</v>
      </c>
      <c r="AA208">
        <v>0</v>
      </c>
      <c r="AB208">
        <v>202.94</v>
      </c>
      <c r="AC208">
        <v>13.61</v>
      </c>
      <c r="AD208">
        <v>0</v>
      </c>
      <c r="AE208">
        <v>0</v>
      </c>
      <c r="AF208">
        <v>31.27</v>
      </c>
      <c r="AG208">
        <v>13.61</v>
      </c>
      <c r="AH208">
        <v>0</v>
      </c>
      <c r="AI208">
        <v>1</v>
      </c>
      <c r="AJ208">
        <v>6.49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0.03</v>
      </c>
      <c r="AV208">
        <v>0</v>
      </c>
      <c r="AW208">
        <v>2</v>
      </c>
      <c r="AX208">
        <v>31893136</v>
      </c>
      <c r="AY208">
        <v>1</v>
      </c>
      <c r="AZ208">
        <v>0</v>
      </c>
      <c r="BA208">
        <v>198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Y208*Source!I153</f>
        <v>0.0012</v>
      </c>
      <c r="CY208">
        <f>AB208</f>
        <v>202.94</v>
      </c>
      <c r="CZ208">
        <f>AF208</f>
        <v>31.27</v>
      </c>
      <c r="DA208">
        <f>AJ208</f>
        <v>6.49</v>
      </c>
      <c r="DB208">
        <v>0</v>
      </c>
    </row>
    <row r="209" spans="1:106" ht="12.75">
      <c r="A209">
        <f>ROW(Source!A154)</f>
        <v>154</v>
      </c>
      <c r="B209">
        <v>31892590</v>
      </c>
      <c r="C209">
        <v>31893137</v>
      </c>
      <c r="D209">
        <v>27493207</v>
      </c>
      <c r="E209">
        <v>1</v>
      </c>
      <c r="F209">
        <v>1</v>
      </c>
      <c r="G209">
        <v>1</v>
      </c>
      <c r="H209">
        <v>1</v>
      </c>
      <c r="I209" t="s">
        <v>374</v>
      </c>
      <c r="K209" t="s">
        <v>375</v>
      </c>
      <c r="L209">
        <v>1369</v>
      </c>
      <c r="N209">
        <v>1013</v>
      </c>
      <c r="O209" t="s">
        <v>376</v>
      </c>
      <c r="P209" t="s">
        <v>376</v>
      </c>
      <c r="Q209">
        <v>1</v>
      </c>
      <c r="W209">
        <v>0</v>
      </c>
      <c r="X209">
        <v>-1900352537</v>
      </c>
      <c r="Y209">
        <v>5.84</v>
      </c>
      <c r="AA209">
        <v>0</v>
      </c>
      <c r="AB209">
        <v>0</v>
      </c>
      <c r="AC209">
        <v>0</v>
      </c>
      <c r="AD209">
        <v>7.87</v>
      </c>
      <c r="AE209">
        <v>0</v>
      </c>
      <c r="AF209">
        <v>0</v>
      </c>
      <c r="AG209">
        <v>0</v>
      </c>
      <c r="AH209">
        <v>7.87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5.84</v>
      </c>
      <c r="AV209">
        <v>1</v>
      </c>
      <c r="AW209">
        <v>2</v>
      </c>
      <c r="AX209">
        <v>31893139</v>
      </c>
      <c r="AY209">
        <v>1</v>
      </c>
      <c r="AZ209">
        <v>0</v>
      </c>
      <c r="BA209">
        <v>199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Y209*Source!I154</f>
        <v>0.2336</v>
      </c>
      <c r="CY209">
        <f>AD209</f>
        <v>7.87</v>
      </c>
      <c r="CZ209">
        <f>AH209</f>
        <v>7.87</v>
      </c>
      <c r="DA209">
        <f>AL209</f>
        <v>1</v>
      </c>
      <c r="DB209">
        <v>0</v>
      </c>
    </row>
    <row r="210" spans="1:106" ht="12.75">
      <c r="A210">
        <f>ROW(Source!A155)</f>
        <v>155</v>
      </c>
      <c r="B210">
        <v>31892591</v>
      </c>
      <c r="C210">
        <v>31893137</v>
      </c>
      <c r="D210">
        <v>27493207</v>
      </c>
      <c r="E210">
        <v>1</v>
      </c>
      <c r="F210">
        <v>1</v>
      </c>
      <c r="G210">
        <v>1</v>
      </c>
      <c r="H210">
        <v>1</v>
      </c>
      <c r="I210" t="s">
        <v>374</v>
      </c>
      <c r="K210" t="s">
        <v>375</v>
      </c>
      <c r="L210">
        <v>1369</v>
      </c>
      <c r="N210">
        <v>1013</v>
      </c>
      <c r="O210" t="s">
        <v>376</v>
      </c>
      <c r="P210" t="s">
        <v>376</v>
      </c>
      <c r="Q210">
        <v>1</v>
      </c>
      <c r="W210">
        <v>0</v>
      </c>
      <c r="X210">
        <v>-1900352537</v>
      </c>
      <c r="Y210">
        <v>5.84</v>
      </c>
      <c r="AA210">
        <v>0</v>
      </c>
      <c r="AB210">
        <v>0</v>
      </c>
      <c r="AC210">
        <v>0</v>
      </c>
      <c r="AD210">
        <v>51.08</v>
      </c>
      <c r="AE210">
        <v>0</v>
      </c>
      <c r="AF210">
        <v>0</v>
      </c>
      <c r="AG210">
        <v>0</v>
      </c>
      <c r="AH210">
        <v>7.87</v>
      </c>
      <c r="AI210">
        <v>1</v>
      </c>
      <c r="AJ210">
        <v>1</v>
      </c>
      <c r="AK210">
        <v>1</v>
      </c>
      <c r="AL210">
        <v>6.49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5.84</v>
      </c>
      <c r="AV210">
        <v>1</v>
      </c>
      <c r="AW210">
        <v>2</v>
      </c>
      <c r="AX210">
        <v>31893139</v>
      </c>
      <c r="AY210">
        <v>1</v>
      </c>
      <c r="AZ210">
        <v>0</v>
      </c>
      <c r="BA210">
        <v>200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Y210*Source!I155</f>
        <v>0.2336</v>
      </c>
      <c r="CY210">
        <f>AD210</f>
        <v>51.08</v>
      </c>
      <c r="CZ210">
        <f>AH210</f>
        <v>7.87</v>
      </c>
      <c r="DA210">
        <f>AL210</f>
        <v>6.49</v>
      </c>
      <c r="DB210">
        <v>0</v>
      </c>
    </row>
    <row r="211" spans="1:106" ht="12.75">
      <c r="A211">
        <f>ROW(Source!A156)</f>
        <v>156</v>
      </c>
      <c r="B211">
        <v>31892590</v>
      </c>
      <c r="C211">
        <v>31893140</v>
      </c>
      <c r="D211">
        <v>27683646</v>
      </c>
      <c r="E211">
        <v>1</v>
      </c>
      <c r="F211">
        <v>1</v>
      </c>
      <c r="G211">
        <v>1</v>
      </c>
      <c r="H211">
        <v>1</v>
      </c>
      <c r="I211" t="s">
        <v>467</v>
      </c>
      <c r="K211" t="s">
        <v>468</v>
      </c>
      <c r="L211">
        <v>1369</v>
      </c>
      <c r="N211">
        <v>1013</v>
      </c>
      <c r="O211" t="s">
        <v>376</v>
      </c>
      <c r="P211" t="s">
        <v>376</v>
      </c>
      <c r="Q211">
        <v>1</v>
      </c>
      <c r="W211">
        <v>0</v>
      </c>
      <c r="X211">
        <v>-592405392</v>
      </c>
      <c r="Y211">
        <v>15.2</v>
      </c>
      <c r="AA211">
        <v>0</v>
      </c>
      <c r="AB211">
        <v>0</v>
      </c>
      <c r="AC211">
        <v>0</v>
      </c>
      <c r="AD211">
        <v>9.26</v>
      </c>
      <c r="AE211">
        <v>0</v>
      </c>
      <c r="AF211">
        <v>0</v>
      </c>
      <c r="AG211">
        <v>0</v>
      </c>
      <c r="AH211">
        <v>9.26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15.2</v>
      </c>
      <c r="AV211">
        <v>1</v>
      </c>
      <c r="AW211">
        <v>2</v>
      </c>
      <c r="AX211">
        <v>31893148</v>
      </c>
      <c r="AY211">
        <v>1</v>
      </c>
      <c r="AZ211">
        <v>0</v>
      </c>
      <c r="BA211">
        <v>201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Y211*Source!I156</f>
        <v>15.2</v>
      </c>
      <c r="CY211">
        <f>AD211</f>
        <v>9.26</v>
      </c>
      <c r="CZ211">
        <f>AH211</f>
        <v>9.26</v>
      </c>
      <c r="DA211">
        <f>AL211</f>
        <v>1</v>
      </c>
      <c r="DB211">
        <v>0</v>
      </c>
    </row>
    <row r="212" spans="1:106" ht="12.75">
      <c r="A212">
        <f>ROW(Source!A156)</f>
        <v>156</v>
      </c>
      <c r="B212">
        <v>31892590</v>
      </c>
      <c r="C212">
        <v>31893140</v>
      </c>
      <c r="D212">
        <v>27440303</v>
      </c>
      <c r="E212">
        <v>1</v>
      </c>
      <c r="F212">
        <v>1</v>
      </c>
      <c r="G212">
        <v>1</v>
      </c>
      <c r="H212">
        <v>2</v>
      </c>
      <c r="I212" t="s">
        <v>469</v>
      </c>
      <c r="J212" t="s">
        <v>470</v>
      </c>
      <c r="K212" t="s">
        <v>471</v>
      </c>
      <c r="L212">
        <v>1368</v>
      </c>
      <c r="N212">
        <v>1011</v>
      </c>
      <c r="O212" t="s">
        <v>382</v>
      </c>
      <c r="P212" t="s">
        <v>382</v>
      </c>
      <c r="Q212">
        <v>1</v>
      </c>
      <c r="W212">
        <v>0</v>
      </c>
      <c r="X212">
        <v>-339261745</v>
      </c>
      <c r="Y212">
        <v>2.28</v>
      </c>
      <c r="AA212">
        <v>0</v>
      </c>
      <c r="AB212">
        <v>2.95</v>
      </c>
      <c r="AC212">
        <v>0</v>
      </c>
      <c r="AD212">
        <v>0</v>
      </c>
      <c r="AE212">
        <v>0</v>
      </c>
      <c r="AF212">
        <v>2.95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2.28</v>
      </c>
      <c r="AV212">
        <v>0</v>
      </c>
      <c r="AW212">
        <v>2</v>
      </c>
      <c r="AX212">
        <v>31893149</v>
      </c>
      <c r="AY212">
        <v>1</v>
      </c>
      <c r="AZ212">
        <v>0</v>
      </c>
      <c r="BA212">
        <v>202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Y212*Source!I156</f>
        <v>2.28</v>
      </c>
      <c r="CY212">
        <f>AB212</f>
        <v>2.95</v>
      </c>
      <c r="CZ212">
        <f>AF212</f>
        <v>2.95</v>
      </c>
      <c r="DA212">
        <f>AJ212</f>
        <v>1</v>
      </c>
      <c r="DB212">
        <v>0</v>
      </c>
    </row>
    <row r="213" spans="1:106" ht="12.75">
      <c r="A213">
        <f>ROW(Source!A156)</f>
        <v>156</v>
      </c>
      <c r="B213">
        <v>31892590</v>
      </c>
      <c r="C213">
        <v>31893140</v>
      </c>
      <c r="D213">
        <v>27441080</v>
      </c>
      <c r="E213">
        <v>1</v>
      </c>
      <c r="F213">
        <v>1</v>
      </c>
      <c r="G213">
        <v>1</v>
      </c>
      <c r="H213">
        <v>2</v>
      </c>
      <c r="I213" t="s">
        <v>472</v>
      </c>
      <c r="J213" t="s">
        <v>473</v>
      </c>
      <c r="K213" t="s">
        <v>474</v>
      </c>
      <c r="L213">
        <v>1368</v>
      </c>
      <c r="N213">
        <v>1011</v>
      </c>
      <c r="O213" t="s">
        <v>382</v>
      </c>
      <c r="P213" t="s">
        <v>382</v>
      </c>
      <c r="Q213">
        <v>1</v>
      </c>
      <c r="W213">
        <v>0</v>
      </c>
      <c r="X213">
        <v>-1612557749</v>
      </c>
      <c r="Y213">
        <v>2.16</v>
      </c>
      <c r="AA213">
        <v>0</v>
      </c>
      <c r="AB213">
        <v>26.26</v>
      </c>
      <c r="AC213">
        <v>0</v>
      </c>
      <c r="AD213">
        <v>0</v>
      </c>
      <c r="AE213">
        <v>0</v>
      </c>
      <c r="AF213">
        <v>26.26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2.16</v>
      </c>
      <c r="AV213">
        <v>0</v>
      </c>
      <c r="AW213">
        <v>2</v>
      </c>
      <c r="AX213">
        <v>31893150</v>
      </c>
      <c r="AY213">
        <v>1</v>
      </c>
      <c r="AZ213">
        <v>0</v>
      </c>
      <c r="BA213">
        <v>203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Y213*Source!I156</f>
        <v>2.16</v>
      </c>
      <c r="CY213">
        <f>AB213</f>
        <v>26.26</v>
      </c>
      <c r="CZ213">
        <f>AF213</f>
        <v>26.26</v>
      </c>
      <c r="DA213">
        <f>AJ213</f>
        <v>1</v>
      </c>
      <c r="DB213">
        <v>0</v>
      </c>
    </row>
    <row r="214" spans="1:106" ht="12.75">
      <c r="A214">
        <f>ROW(Source!A156)</f>
        <v>156</v>
      </c>
      <c r="B214">
        <v>31892590</v>
      </c>
      <c r="C214">
        <v>31893140</v>
      </c>
      <c r="D214">
        <v>27378714</v>
      </c>
      <c r="E214">
        <v>1</v>
      </c>
      <c r="F214">
        <v>1</v>
      </c>
      <c r="G214">
        <v>1</v>
      </c>
      <c r="H214">
        <v>3</v>
      </c>
      <c r="I214" t="s">
        <v>475</v>
      </c>
      <c r="J214" t="s">
        <v>476</v>
      </c>
      <c r="K214" t="s">
        <v>477</v>
      </c>
      <c r="L214">
        <v>1354</v>
      </c>
      <c r="N214">
        <v>1010</v>
      </c>
      <c r="O214" t="s">
        <v>55</v>
      </c>
      <c r="P214" t="s">
        <v>55</v>
      </c>
      <c r="Q214">
        <v>1</v>
      </c>
      <c r="W214">
        <v>0</v>
      </c>
      <c r="X214">
        <v>1773992464</v>
      </c>
      <c r="Y214">
        <v>175</v>
      </c>
      <c r="AA214">
        <v>0.08</v>
      </c>
      <c r="AB214">
        <v>0</v>
      </c>
      <c r="AC214">
        <v>0</v>
      </c>
      <c r="AD214">
        <v>0</v>
      </c>
      <c r="AE214">
        <v>0.08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175</v>
      </c>
      <c r="AV214">
        <v>0</v>
      </c>
      <c r="AW214">
        <v>2</v>
      </c>
      <c r="AX214">
        <v>31893151</v>
      </c>
      <c r="AY214">
        <v>1</v>
      </c>
      <c r="AZ214">
        <v>0</v>
      </c>
      <c r="BA214">
        <v>204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Y214*Source!I156</f>
        <v>175</v>
      </c>
      <c r="CY214">
        <f>AA214</f>
        <v>0.08</v>
      </c>
      <c r="CZ214">
        <f>AE214</f>
        <v>0.08</v>
      </c>
      <c r="DA214">
        <f>AI214</f>
        <v>1</v>
      </c>
      <c r="DB214">
        <v>0</v>
      </c>
    </row>
    <row r="215" spans="1:106" ht="12.75">
      <c r="A215">
        <f>ROW(Source!A156)</f>
        <v>156</v>
      </c>
      <c r="B215">
        <v>31892590</v>
      </c>
      <c r="C215">
        <v>31893140</v>
      </c>
      <c r="D215">
        <v>27382687</v>
      </c>
      <c r="E215">
        <v>1</v>
      </c>
      <c r="F215">
        <v>1</v>
      </c>
      <c r="G215">
        <v>1</v>
      </c>
      <c r="H215">
        <v>3</v>
      </c>
      <c r="I215" t="s">
        <v>215</v>
      </c>
      <c r="J215" t="s">
        <v>217</v>
      </c>
      <c r="K215" t="s">
        <v>216</v>
      </c>
      <c r="L215">
        <v>1354</v>
      </c>
      <c r="N215">
        <v>1010</v>
      </c>
      <c r="O215" t="s">
        <v>55</v>
      </c>
      <c r="P215" t="s">
        <v>55</v>
      </c>
      <c r="Q215">
        <v>1</v>
      </c>
      <c r="W215">
        <v>0</v>
      </c>
      <c r="X215">
        <v>-1240000911</v>
      </c>
      <c r="Y215">
        <v>175</v>
      </c>
      <c r="AA215">
        <v>0.43</v>
      </c>
      <c r="AB215">
        <v>0</v>
      </c>
      <c r="AC215">
        <v>0</v>
      </c>
      <c r="AD215">
        <v>0</v>
      </c>
      <c r="AE215">
        <v>0.43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T215">
        <v>175</v>
      </c>
      <c r="AV215">
        <v>0</v>
      </c>
      <c r="AW215">
        <v>1</v>
      </c>
      <c r="AX215">
        <v>-1</v>
      </c>
      <c r="AY215">
        <v>0</v>
      </c>
      <c r="AZ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Y215*Source!I156</f>
        <v>175</v>
      </c>
      <c r="CY215">
        <f>AA215</f>
        <v>0.43</v>
      </c>
      <c r="CZ215">
        <f>AE215</f>
        <v>0.43</v>
      </c>
      <c r="DA215">
        <f>AI215</f>
        <v>1</v>
      </c>
      <c r="DB215">
        <v>0</v>
      </c>
    </row>
    <row r="216" spans="1:106" ht="12.75">
      <c r="A216">
        <f>ROW(Source!A156)</f>
        <v>156</v>
      </c>
      <c r="B216">
        <v>31892590</v>
      </c>
      <c r="C216">
        <v>31893140</v>
      </c>
      <c r="D216">
        <v>27381201</v>
      </c>
      <c r="E216">
        <v>1</v>
      </c>
      <c r="F216">
        <v>1</v>
      </c>
      <c r="G216">
        <v>1</v>
      </c>
      <c r="H216">
        <v>3</v>
      </c>
      <c r="I216" t="s">
        <v>219</v>
      </c>
      <c r="J216" t="s">
        <v>222</v>
      </c>
      <c r="K216" t="s">
        <v>220</v>
      </c>
      <c r="L216">
        <v>1301</v>
      </c>
      <c r="N216">
        <v>1003</v>
      </c>
      <c r="O216" t="s">
        <v>221</v>
      </c>
      <c r="P216" t="s">
        <v>221</v>
      </c>
      <c r="Q216">
        <v>1</v>
      </c>
      <c r="W216">
        <v>0</v>
      </c>
      <c r="X216">
        <v>-1789396685</v>
      </c>
      <c r="Y216">
        <v>102</v>
      </c>
      <c r="AA216">
        <v>3.26</v>
      </c>
      <c r="AB216">
        <v>0</v>
      </c>
      <c r="AC216">
        <v>0</v>
      </c>
      <c r="AD216">
        <v>0</v>
      </c>
      <c r="AE216">
        <v>3.26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T216">
        <v>102</v>
      </c>
      <c r="AV216">
        <v>0</v>
      </c>
      <c r="AW216">
        <v>1</v>
      </c>
      <c r="AX216">
        <v>-1</v>
      </c>
      <c r="AY216">
        <v>0</v>
      </c>
      <c r="AZ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Y216*Source!I156</f>
        <v>102</v>
      </c>
      <c r="CY216">
        <f>AA216</f>
        <v>3.26</v>
      </c>
      <c r="CZ216">
        <f>AE216</f>
        <v>3.26</v>
      </c>
      <c r="DA216">
        <f>AI216</f>
        <v>1</v>
      </c>
      <c r="DB216">
        <v>0</v>
      </c>
    </row>
    <row r="217" spans="1:106" ht="12.75">
      <c r="A217">
        <f>ROW(Source!A156)</f>
        <v>156</v>
      </c>
      <c r="B217">
        <v>31892590</v>
      </c>
      <c r="C217">
        <v>31893140</v>
      </c>
      <c r="D217">
        <v>27438980</v>
      </c>
      <c r="E217">
        <v>1</v>
      </c>
      <c r="F217">
        <v>1</v>
      </c>
      <c r="G217">
        <v>1</v>
      </c>
      <c r="H217">
        <v>3</v>
      </c>
      <c r="I217" t="s">
        <v>478</v>
      </c>
      <c r="J217" t="s">
        <v>479</v>
      </c>
      <c r="K217" t="s">
        <v>480</v>
      </c>
      <c r="L217">
        <v>1374</v>
      </c>
      <c r="N217">
        <v>1013</v>
      </c>
      <c r="O217" t="s">
        <v>481</v>
      </c>
      <c r="P217" t="s">
        <v>481</v>
      </c>
      <c r="Q217">
        <v>1</v>
      </c>
      <c r="W217">
        <v>0</v>
      </c>
      <c r="X217">
        <v>809342610</v>
      </c>
      <c r="Y217">
        <v>2.82</v>
      </c>
      <c r="AA217">
        <v>1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2.82</v>
      </c>
      <c r="AV217">
        <v>0</v>
      </c>
      <c r="AW217">
        <v>2</v>
      </c>
      <c r="AX217">
        <v>31893154</v>
      </c>
      <c r="AY217">
        <v>1</v>
      </c>
      <c r="AZ217">
        <v>0</v>
      </c>
      <c r="BA217">
        <v>207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Y217*Source!I156</f>
        <v>2.82</v>
      </c>
      <c r="CY217">
        <f>AA217</f>
        <v>1</v>
      </c>
      <c r="CZ217">
        <f>AE217</f>
        <v>1</v>
      </c>
      <c r="DA217">
        <f>AI217</f>
        <v>1</v>
      </c>
      <c r="DB217">
        <v>0</v>
      </c>
    </row>
    <row r="218" spans="1:106" ht="12.75">
      <c r="A218">
        <f>ROW(Source!A157)</f>
        <v>157</v>
      </c>
      <c r="B218">
        <v>31892591</v>
      </c>
      <c r="C218">
        <v>31893140</v>
      </c>
      <c r="D218">
        <v>27683646</v>
      </c>
      <c r="E218">
        <v>1</v>
      </c>
      <c r="F218">
        <v>1</v>
      </c>
      <c r="G218">
        <v>1</v>
      </c>
      <c r="H218">
        <v>1</v>
      </c>
      <c r="I218" t="s">
        <v>467</v>
      </c>
      <c r="K218" t="s">
        <v>468</v>
      </c>
      <c r="L218">
        <v>1369</v>
      </c>
      <c r="N218">
        <v>1013</v>
      </c>
      <c r="O218" t="s">
        <v>376</v>
      </c>
      <c r="P218" t="s">
        <v>376</v>
      </c>
      <c r="Q218">
        <v>1</v>
      </c>
      <c r="W218">
        <v>0</v>
      </c>
      <c r="X218">
        <v>-592405392</v>
      </c>
      <c r="Y218">
        <v>15.2</v>
      </c>
      <c r="AA218">
        <v>0</v>
      </c>
      <c r="AB218">
        <v>0</v>
      </c>
      <c r="AC218">
        <v>0</v>
      </c>
      <c r="AD218">
        <v>60.1</v>
      </c>
      <c r="AE218">
        <v>0</v>
      </c>
      <c r="AF218">
        <v>0</v>
      </c>
      <c r="AG218">
        <v>0</v>
      </c>
      <c r="AH218">
        <v>9.26</v>
      </c>
      <c r="AI218">
        <v>1</v>
      </c>
      <c r="AJ218">
        <v>1</v>
      </c>
      <c r="AK218">
        <v>1</v>
      </c>
      <c r="AL218">
        <v>6.49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15.2</v>
      </c>
      <c r="AV218">
        <v>1</v>
      </c>
      <c r="AW218">
        <v>2</v>
      </c>
      <c r="AX218">
        <v>31893148</v>
      </c>
      <c r="AY218">
        <v>1</v>
      </c>
      <c r="AZ218">
        <v>0</v>
      </c>
      <c r="BA218">
        <v>208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Y218*Source!I157</f>
        <v>15.2</v>
      </c>
      <c r="CY218">
        <f>AD218</f>
        <v>60.1</v>
      </c>
      <c r="CZ218">
        <f>AH218</f>
        <v>9.26</v>
      </c>
      <c r="DA218">
        <f>AL218</f>
        <v>6.49</v>
      </c>
      <c r="DB218">
        <v>0</v>
      </c>
    </row>
    <row r="219" spans="1:106" ht="12.75">
      <c r="A219">
        <f>ROW(Source!A157)</f>
        <v>157</v>
      </c>
      <c r="B219">
        <v>31892591</v>
      </c>
      <c r="C219">
        <v>31893140</v>
      </c>
      <c r="D219">
        <v>27440303</v>
      </c>
      <c r="E219">
        <v>1</v>
      </c>
      <c r="F219">
        <v>1</v>
      </c>
      <c r="G219">
        <v>1</v>
      </c>
      <c r="H219">
        <v>2</v>
      </c>
      <c r="I219" t="s">
        <v>469</v>
      </c>
      <c r="J219" t="s">
        <v>470</v>
      </c>
      <c r="K219" t="s">
        <v>471</v>
      </c>
      <c r="L219">
        <v>1368</v>
      </c>
      <c r="N219">
        <v>1011</v>
      </c>
      <c r="O219" t="s">
        <v>382</v>
      </c>
      <c r="P219" t="s">
        <v>382</v>
      </c>
      <c r="Q219">
        <v>1</v>
      </c>
      <c r="W219">
        <v>0</v>
      </c>
      <c r="X219">
        <v>-339261745</v>
      </c>
      <c r="Y219">
        <v>2.28</v>
      </c>
      <c r="AA219">
        <v>0</v>
      </c>
      <c r="AB219">
        <v>19.15</v>
      </c>
      <c r="AC219">
        <v>0</v>
      </c>
      <c r="AD219">
        <v>0</v>
      </c>
      <c r="AE219">
        <v>0</v>
      </c>
      <c r="AF219">
        <v>2.95</v>
      </c>
      <c r="AG219">
        <v>0</v>
      </c>
      <c r="AH219">
        <v>0</v>
      </c>
      <c r="AI219">
        <v>1</v>
      </c>
      <c r="AJ219">
        <v>6.49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2.28</v>
      </c>
      <c r="AV219">
        <v>0</v>
      </c>
      <c r="AW219">
        <v>2</v>
      </c>
      <c r="AX219">
        <v>31893149</v>
      </c>
      <c r="AY219">
        <v>1</v>
      </c>
      <c r="AZ219">
        <v>0</v>
      </c>
      <c r="BA219">
        <v>209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Y219*Source!I157</f>
        <v>2.28</v>
      </c>
      <c r="CY219">
        <f>AB219</f>
        <v>19.15</v>
      </c>
      <c r="CZ219">
        <f>AF219</f>
        <v>2.95</v>
      </c>
      <c r="DA219">
        <f>AJ219</f>
        <v>6.49</v>
      </c>
      <c r="DB219">
        <v>0</v>
      </c>
    </row>
    <row r="220" spans="1:106" ht="12.75">
      <c r="A220">
        <f>ROW(Source!A157)</f>
        <v>157</v>
      </c>
      <c r="B220">
        <v>31892591</v>
      </c>
      <c r="C220">
        <v>31893140</v>
      </c>
      <c r="D220">
        <v>27441080</v>
      </c>
      <c r="E220">
        <v>1</v>
      </c>
      <c r="F220">
        <v>1</v>
      </c>
      <c r="G220">
        <v>1</v>
      </c>
      <c r="H220">
        <v>2</v>
      </c>
      <c r="I220" t="s">
        <v>472</v>
      </c>
      <c r="J220" t="s">
        <v>473</v>
      </c>
      <c r="K220" t="s">
        <v>474</v>
      </c>
      <c r="L220">
        <v>1368</v>
      </c>
      <c r="N220">
        <v>1011</v>
      </c>
      <c r="O220" t="s">
        <v>382</v>
      </c>
      <c r="P220" t="s">
        <v>382</v>
      </c>
      <c r="Q220">
        <v>1</v>
      </c>
      <c r="W220">
        <v>0</v>
      </c>
      <c r="X220">
        <v>-1612557749</v>
      </c>
      <c r="Y220">
        <v>2.16</v>
      </c>
      <c r="AA220">
        <v>0</v>
      </c>
      <c r="AB220">
        <v>170.43</v>
      </c>
      <c r="AC220">
        <v>0</v>
      </c>
      <c r="AD220">
        <v>0</v>
      </c>
      <c r="AE220">
        <v>0</v>
      </c>
      <c r="AF220">
        <v>26.26</v>
      </c>
      <c r="AG220">
        <v>0</v>
      </c>
      <c r="AH220">
        <v>0</v>
      </c>
      <c r="AI220">
        <v>1</v>
      </c>
      <c r="AJ220">
        <v>6.49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2.16</v>
      </c>
      <c r="AV220">
        <v>0</v>
      </c>
      <c r="AW220">
        <v>2</v>
      </c>
      <c r="AX220">
        <v>31893150</v>
      </c>
      <c r="AY220">
        <v>1</v>
      </c>
      <c r="AZ220">
        <v>0</v>
      </c>
      <c r="BA220">
        <v>210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Y220*Source!I157</f>
        <v>2.16</v>
      </c>
      <c r="CY220">
        <f>AB220</f>
        <v>170.43</v>
      </c>
      <c r="CZ220">
        <f>AF220</f>
        <v>26.26</v>
      </c>
      <c r="DA220">
        <f>AJ220</f>
        <v>6.49</v>
      </c>
      <c r="DB220">
        <v>0</v>
      </c>
    </row>
    <row r="221" spans="1:106" ht="12.75">
      <c r="A221">
        <f>ROW(Source!A157)</f>
        <v>157</v>
      </c>
      <c r="B221">
        <v>31892591</v>
      </c>
      <c r="C221">
        <v>31893140</v>
      </c>
      <c r="D221">
        <v>27378714</v>
      </c>
      <c r="E221">
        <v>1</v>
      </c>
      <c r="F221">
        <v>1</v>
      </c>
      <c r="G221">
        <v>1</v>
      </c>
      <c r="H221">
        <v>3</v>
      </c>
      <c r="I221" t="s">
        <v>475</v>
      </c>
      <c r="J221" t="s">
        <v>476</v>
      </c>
      <c r="K221" t="s">
        <v>477</v>
      </c>
      <c r="L221">
        <v>1354</v>
      </c>
      <c r="N221">
        <v>1010</v>
      </c>
      <c r="O221" t="s">
        <v>55</v>
      </c>
      <c r="P221" t="s">
        <v>55</v>
      </c>
      <c r="Q221">
        <v>1</v>
      </c>
      <c r="W221">
        <v>0</v>
      </c>
      <c r="X221">
        <v>1773992464</v>
      </c>
      <c r="Y221">
        <v>175</v>
      </c>
      <c r="AA221">
        <v>0.52</v>
      </c>
      <c r="AB221">
        <v>0</v>
      </c>
      <c r="AC221">
        <v>0</v>
      </c>
      <c r="AD221">
        <v>0</v>
      </c>
      <c r="AE221">
        <v>0.08</v>
      </c>
      <c r="AF221">
        <v>0</v>
      </c>
      <c r="AG221">
        <v>0</v>
      </c>
      <c r="AH221">
        <v>0</v>
      </c>
      <c r="AI221">
        <v>6.49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175</v>
      </c>
      <c r="AV221">
        <v>0</v>
      </c>
      <c r="AW221">
        <v>2</v>
      </c>
      <c r="AX221">
        <v>31893151</v>
      </c>
      <c r="AY221">
        <v>1</v>
      </c>
      <c r="AZ221">
        <v>0</v>
      </c>
      <c r="BA221">
        <v>211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Y221*Source!I157</f>
        <v>175</v>
      </c>
      <c r="CY221">
        <f>AA221</f>
        <v>0.52</v>
      </c>
      <c r="CZ221">
        <f>AE221</f>
        <v>0.08</v>
      </c>
      <c r="DA221">
        <f>AI221</f>
        <v>6.49</v>
      </c>
      <c r="DB221">
        <v>0</v>
      </c>
    </row>
    <row r="222" spans="1:106" ht="12.75">
      <c r="A222">
        <f>ROW(Source!A157)</f>
        <v>157</v>
      </c>
      <c r="B222">
        <v>31892591</v>
      </c>
      <c r="C222">
        <v>31893140</v>
      </c>
      <c r="D222">
        <v>27382687</v>
      </c>
      <c r="E222">
        <v>1</v>
      </c>
      <c r="F222">
        <v>1</v>
      </c>
      <c r="G222">
        <v>1</v>
      </c>
      <c r="H222">
        <v>3</v>
      </c>
      <c r="I222" t="s">
        <v>215</v>
      </c>
      <c r="J222" t="s">
        <v>217</v>
      </c>
      <c r="K222" t="s">
        <v>216</v>
      </c>
      <c r="L222">
        <v>1354</v>
      </c>
      <c r="N222">
        <v>1010</v>
      </c>
      <c r="O222" t="s">
        <v>55</v>
      </c>
      <c r="P222" t="s">
        <v>55</v>
      </c>
      <c r="Q222">
        <v>1</v>
      </c>
      <c r="W222">
        <v>0</v>
      </c>
      <c r="X222">
        <v>-1240000911</v>
      </c>
      <c r="Y222">
        <v>175</v>
      </c>
      <c r="AA222">
        <v>2.79</v>
      </c>
      <c r="AB222">
        <v>0</v>
      </c>
      <c r="AC222">
        <v>0</v>
      </c>
      <c r="AD222">
        <v>0</v>
      </c>
      <c r="AE222">
        <v>0.43</v>
      </c>
      <c r="AF222">
        <v>0</v>
      </c>
      <c r="AG222">
        <v>0</v>
      </c>
      <c r="AH222">
        <v>0</v>
      </c>
      <c r="AI222">
        <v>6.49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T222">
        <v>175</v>
      </c>
      <c r="AV222">
        <v>0</v>
      </c>
      <c r="AW222">
        <v>1</v>
      </c>
      <c r="AX222">
        <v>-1</v>
      </c>
      <c r="AY222">
        <v>0</v>
      </c>
      <c r="AZ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Y222*Source!I157</f>
        <v>175</v>
      </c>
      <c r="CY222">
        <f>AA222</f>
        <v>2.79</v>
      </c>
      <c r="CZ222">
        <f>AE222</f>
        <v>0.43</v>
      </c>
      <c r="DA222">
        <f>AI222</f>
        <v>6.49</v>
      </c>
      <c r="DB222">
        <v>0</v>
      </c>
    </row>
    <row r="223" spans="1:106" ht="12.75">
      <c r="A223">
        <f>ROW(Source!A157)</f>
        <v>157</v>
      </c>
      <c r="B223">
        <v>31892591</v>
      </c>
      <c r="C223">
        <v>31893140</v>
      </c>
      <c r="D223">
        <v>27381201</v>
      </c>
      <c r="E223">
        <v>1</v>
      </c>
      <c r="F223">
        <v>1</v>
      </c>
      <c r="G223">
        <v>1</v>
      </c>
      <c r="H223">
        <v>3</v>
      </c>
      <c r="I223" t="s">
        <v>219</v>
      </c>
      <c r="J223" t="s">
        <v>222</v>
      </c>
      <c r="K223" t="s">
        <v>220</v>
      </c>
      <c r="L223">
        <v>1301</v>
      </c>
      <c r="N223">
        <v>1003</v>
      </c>
      <c r="O223" t="s">
        <v>221</v>
      </c>
      <c r="P223" t="s">
        <v>221</v>
      </c>
      <c r="Q223">
        <v>1</v>
      </c>
      <c r="W223">
        <v>0</v>
      </c>
      <c r="X223">
        <v>-1789396685</v>
      </c>
      <c r="Y223">
        <v>102</v>
      </c>
      <c r="AA223">
        <v>21.16</v>
      </c>
      <c r="AB223">
        <v>0</v>
      </c>
      <c r="AC223">
        <v>0</v>
      </c>
      <c r="AD223">
        <v>0</v>
      </c>
      <c r="AE223">
        <v>3.26</v>
      </c>
      <c r="AF223">
        <v>0</v>
      </c>
      <c r="AG223">
        <v>0</v>
      </c>
      <c r="AH223">
        <v>0</v>
      </c>
      <c r="AI223">
        <v>6.49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T223">
        <v>102</v>
      </c>
      <c r="AV223">
        <v>0</v>
      </c>
      <c r="AW223">
        <v>1</v>
      </c>
      <c r="AX223">
        <v>-1</v>
      </c>
      <c r="AY223">
        <v>0</v>
      </c>
      <c r="AZ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Y223*Source!I157</f>
        <v>102</v>
      </c>
      <c r="CY223">
        <f>AA223</f>
        <v>21.16</v>
      </c>
      <c r="CZ223">
        <f>AE223</f>
        <v>3.26</v>
      </c>
      <c r="DA223">
        <f>AI223</f>
        <v>6.49</v>
      </c>
      <c r="DB223">
        <v>0</v>
      </c>
    </row>
    <row r="224" spans="1:106" ht="12.75">
      <c r="A224">
        <f>ROW(Source!A157)</f>
        <v>157</v>
      </c>
      <c r="B224">
        <v>31892591</v>
      </c>
      <c r="C224">
        <v>31893140</v>
      </c>
      <c r="D224">
        <v>27438980</v>
      </c>
      <c r="E224">
        <v>1</v>
      </c>
      <c r="F224">
        <v>1</v>
      </c>
      <c r="G224">
        <v>1</v>
      </c>
      <c r="H224">
        <v>3</v>
      </c>
      <c r="I224" t="s">
        <v>478</v>
      </c>
      <c r="J224" t="s">
        <v>479</v>
      </c>
      <c r="K224" t="s">
        <v>480</v>
      </c>
      <c r="L224">
        <v>1374</v>
      </c>
      <c r="N224">
        <v>1013</v>
      </c>
      <c r="O224" t="s">
        <v>481</v>
      </c>
      <c r="P224" t="s">
        <v>481</v>
      </c>
      <c r="Q224">
        <v>1</v>
      </c>
      <c r="W224">
        <v>0</v>
      </c>
      <c r="X224">
        <v>809342610</v>
      </c>
      <c r="Y224">
        <v>2.82</v>
      </c>
      <c r="AA224">
        <v>6.49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0</v>
      </c>
      <c r="AI224">
        <v>6.49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2.82</v>
      </c>
      <c r="AV224">
        <v>0</v>
      </c>
      <c r="AW224">
        <v>2</v>
      </c>
      <c r="AX224">
        <v>31893154</v>
      </c>
      <c r="AY224">
        <v>1</v>
      </c>
      <c r="AZ224">
        <v>0</v>
      </c>
      <c r="BA224">
        <v>214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Y224*Source!I157</f>
        <v>2.82</v>
      </c>
      <c r="CY224">
        <f>AA224</f>
        <v>6.49</v>
      </c>
      <c r="CZ224">
        <f>AE224</f>
        <v>1</v>
      </c>
      <c r="DA224">
        <f>AI224</f>
        <v>6.49</v>
      </c>
      <c r="DB224">
        <v>0</v>
      </c>
    </row>
    <row r="225" spans="1:106" ht="12.75">
      <c r="A225">
        <f>ROW(Source!A162)</f>
        <v>162</v>
      </c>
      <c r="B225">
        <v>31892590</v>
      </c>
      <c r="C225">
        <v>31893157</v>
      </c>
      <c r="D225">
        <v>27683434</v>
      </c>
      <c r="E225">
        <v>1</v>
      </c>
      <c r="F225">
        <v>1</v>
      </c>
      <c r="G225">
        <v>1</v>
      </c>
      <c r="H225">
        <v>1</v>
      </c>
      <c r="I225" t="s">
        <v>482</v>
      </c>
      <c r="K225" t="s">
        <v>483</v>
      </c>
      <c r="L225">
        <v>1369</v>
      </c>
      <c r="N225">
        <v>1013</v>
      </c>
      <c r="O225" t="s">
        <v>376</v>
      </c>
      <c r="P225" t="s">
        <v>376</v>
      </c>
      <c r="Q225">
        <v>1</v>
      </c>
      <c r="W225">
        <v>0</v>
      </c>
      <c r="X225">
        <v>-1710225347</v>
      </c>
      <c r="Y225">
        <v>6.29</v>
      </c>
      <c r="AA225">
        <v>0</v>
      </c>
      <c r="AB225">
        <v>0</v>
      </c>
      <c r="AC225">
        <v>0</v>
      </c>
      <c r="AD225">
        <v>9.48</v>
      </c>
      <c r="AE225">
        <v>0</v>
      </c>
      <c r="AF225">
        <v>0</v>
      </c>
      <c r="AG225">
        <v>0</v>
      </c>
      <c r="AH225">
        <v>9.48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6.29</v>
      </c>
      <c r="AV225">
        <v>1</v>
      </c>
      <c r="AW225">
        <v>2</v>
      </c>
      <c r="AX225">
        <v>31893174</v>
      </c>
      <c r="AY225">
        <v>1</v>
      </c>
      <c r="AZ225">
        <v>0</v>
      </c>
      <c r="BA225">
        <v>215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Y225*Source!I162</f>
        <v>6.29</v>
      </c>
      <c r="CY225">
        <f>AD225</f>
        <v>9.48</v>
      </c>
      <c r="CZ225">
        <f>AH225</f>
        <v>9.48</v>
      </c>
      <c r="DA225">
        <f>AL225</f>
        <v>1</v>
      </c>
      <c r="DB225">
        <v>0</v>
      </c>
    </row>
    <row r="226" spans="1:106" ht="12.75">
      <c r="A226">
        <f>ROW(Source!A162)</f>
        <v>162</v>
      </c>
      <c r="B226">
        <v>31892590</v>
      </c>
      <c r="C226">
        <v>31893157</v>
      </c>
      <c r="D226">
        <v>121548</v>
      </c>
      <c r="E226">
        <v>1</v>
      </c>
      <c r="F226">
        <v>1</v>
      </c>
      <c r="G226">
        <v>1</v>
      </c>
      <c r="H226">
        <v>1</v>
      </c>
      <c r="I226" t="s">
        <v>26</v>
      </c>
      <c r="K226" t="s">
        <v>377</v>
      </c>
      <c r="L226">
        <v>608254</v>
      </c>
      <c r="N226">
        <v>1013</v>
      </c>
      <c r="O226" t="s">
        <v>378</v>
      </c>
      <c r="P226" t="s">
        <v>378</v>
      </c>
      <c r="Q226">
        <v>1</v>
      </c>
      <c r="W226">
        <v>0</v>
      </c>
      <c r="X226">
        <v>-185737400</v>
      </c>
      <c r="Y226">
        <v>0.03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0.03</v>
      </c>
      <c r="AV226">
        <v>2</v>
      </c>
      <c r="AW226">
        <v>2</v>
      </c>
      <c r="AX226">
        <v>31893175</v>
      </c>
      <c r="AY226">
        <v>1</v>
      </c>
      <c r="AZ226">
        <v>0</v>
      </c>
      <c r="BA226">
        <v>216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Y226*Source!I162</f>
        <v>0.03</v>
      </c>
      <c r="CY226">
        <f>AD226</f>
        <v>0</v>
      </c>
      <c r="CZ226">
        <f>AH226</f>
        <v>0</v>
      </c>
      <c r="DA226">
        <f>AL226</f>
        <v>1</v>
      </c>
      <c r="DB226">
        <v>0</v>
      </c>
    </row>
    <row r="227" spans="1:106" ht="12.75">
      <c r="A227">
        <f>ROW(Source!A162)</f>
        <v>162</v>
      </c>
      <c r="B227">
        <v>31892590</v>
      </c>
      <c r="C227">
        <v>31893157</v>
      </c>
      <c r="D227">
        <v>27439488</v>
      </c>
      <c r="E227">
        <v>1</v>
      </c>
      <c r="F227">
        <v>1</v>
      </c>
      <c r="G227">
        <v>1</v>
      </c>
      <c r="H227">
        <v>2</v>
      </c>
      <c r="I227" t="s">
        <v>484</v>
      </c>
      <c r="J227" t="s">
        <v>485</v>
      </c>
      <c r="K227" t="s">
        <v>486</v>
      </c>
      <c r="L227">
        <v>1368</v>
      </c>
      <c r="N227">
        <v>1011</v>
      </c>
      <c r="O227" t="s">
        <v>382</v>
      </c>
      <c r="P227" t="s">
        <v>382</v>
      </c>
      <c r="Q227">
        <v>1</v>
      </c>
      <c r="W227">
        <v>0</v>
      </c>
      <c r="X227">
        <v>1935423198</v>
      </c>
      <c r="Y227">
        <v>0.03</v>
      </c>
      <c r="AA227">
        <v>0</v>
      </c>
      <c r="AB227">
        <v>113.81</v>
      </c>
      <c r="AC227">
        <v>13.61</v>
      </c>
      <c r="AD227">
        <v>0</v>
      </c>
      <c r="AE227">
        <v>0</v>
      </c>
      <c r="AF227">
        <v>113.81</v>
      </c>
      <c r="AG227">
        <v>13.61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T227">
        <v>0.03</v>
      </c>
      <c r="AV227">
        <v>0</v>
      </c>
      <c r="AW227">
        <v>2</v>
      </c>
      <c r="AX227">
        <v>31893176</v>
      </c>
      <c r="AY227">
        <v>1</v>
      </c>
      <c r="AZ227">
        <v>0</v>
      </c>
      <c r="BA227">
        <v>217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Y227*Source!I162</f>
        <v>0.03</v>
      </c>
      <c r="CY227">
        <f>AB227</f>
        <v>113.81</v>
      </c>
      <c r="CZ227">
        <f>AF227</f>
        <v>113.81</v>
      </c>
      <c r="DA227">
        <f>AJ227</f>
        <v>1</v>
      </c>
      <c r="DB227">
        <v>0</v>
      </c>
    </row>
    <row r="228" spans="1:106" ht="12.75">
      <c r="A228">
        <f>ROW(Source!A162)</f>
        <v>162</v>
      </c>
      <c r="B228">
        <v>31892590</v>
      </c>
      <c r="C228">
        <v>31893157</v>
      </c>
      <c r="D228">
        <v>27441327</v>
      </c>
      <c r="E228">
        <v>1</v>
      </c>
      <c r="F228">
        <v>1</v>
      </c>
      <c r="G228">
        <v>1</v>
      </c>
      <c r="H228">
        <v>2</v>
      </c>
      <c r="I228" t="s">
        <v>391</v>
      </c>
      <c r="J228" t="s">
        <v>392</v>
      </c>
      <c r="K228" t="s">
        <v>393</v>
      </c>
      <c r="L228">
        <v>1368</v>
      </c>
      <c r="N228">
        <v>1011</v>
      </c>
      <c r="O228" t="s">
        <v>382</v>
      </c>
      <c r="P228" t="s">
        <v>382</v>
      </c>
      <c r="Q228">
        <v>1</v>
      </c>
      <c r="W228">
        <v>0</v>
      </c>
      <c r="X228">
        <v>-1583389094</v>
      </c>
      <c r="Y228">
        <v>0.03</v>
      </c>
      <c r="AA228">
        <v>0</v>
      </c>
      <c r="AB228">
        <v>93.37</v>
      </c>
      <c r="AC228">
        <v>11.69</v>
      </c>
      <c r="AD228">
        <v>0</v>
      </c>
      <c r="AE228">
        <v>0</v>
      </c>
      <c r="AF228">
        <v>93.37</v>
      </c>
      <c r="AG228">
        <v>11.69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T228">
        <v>0.03</v>
      </c>
      <c r="AV228">
        <v>0</v>
      </c>
      <c r="AW228">
        <v>2</v>
      </c>
      <c r="AX228">
        <v>31893177</v>
      </c>
      <c r="AY228">
        <v>1</v>
      </c>
      <c r="AZ228">
        <v>0</v>
      </c>
      <c r="BA228">
        <v>218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Y228*Source!I162</f>
        <v>0.03</v>
      </c>
      <c r="CY228">
        <f>AB228</f>
        <v>93.37</v>
      </c>
      <c r="CZ228">
        <f>AF228</f>
        <v>93.37</v>
      </c>
      <c r="DA228">
        <f>AJ228</f>
        <v>1</v>
      </c>
      <c r="DB228">
        <v>0</v>
      </c>
    </row>
    <row r="229" spans="1:106" ht="12.75">
      <c r="A229">
        <f>ROW(Source!A162)</f>
        <v>162</v>
      </c>
      <c r="B229">
        <v>31892590</v>
      </c>
      <c r="C229">
        <v>31893157</v>
      </c>
      <c r="D229">
        <v>27371952</v>
      </c>
      <c r="E229">
        <v>1</v>
      </c>
      <c r="F229">
        <v>1</v>
      </c>
      <c r="G229">
        <v>1</v>
      </c>
      <c r="H229">
        <v>3</v>
      </c>
      <c r="I229" t="s">
        <v>487</v>
      </c>
      <c r="J229" t="s">
        <v>488</v>
      </c>
      <c r="K229" t="s">
        <v>489</v>
      </c>
      <c r="L229">
        <v>1348</v>
      </c>
      <c r="N229">
        <v>1009</v>
      </c>
      <c r="O229" t="s">
        <v>83</v>
      </c>
      <c r="P229" t="s">
        <v>83</v>
      </c>
      <c r="Q229">
        <v>1000</v>
      </c>
      <c r="W229">
        <v>0</v>
      </c>
      <c r="X229">
        <v>-90624528</v>
      </c>
      <c r="Y229">
        <v>0.00105</v>
      </c>
      <c r="AA229">
        <v>1720.43</v>
      </c>
      <c r="AB229">
        <v>0</v>
      </c>
      <c r="AC229">
        <v>0</v>
      </c>
      <c r="AD229">
        <v>0</v>
      </c>
      <c r="AE229">
        <v>1720.43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T229">
        <v>0.00105</v>
      </c>
      <c r="AV229">
        <v>0</v>
      </c>
      <c r="AW229">
        <v>2</v>
      </c>
      <c r="AX229">
        <v>31893178</v>
      </c>
      <c r="AY229">
        <v>1</v>
      </c>
      <c r="AZ229">
        <v>0</v>
      </c>
      <c r="BA229">
        <v>219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Y229*Source!I162</f>
        <v>0.00105</v>
      </c>
      <c r="CY229">
        <f aca="true" t="shared" si="18" ref="CY229:CY235">AA229</f>
        <v>1720.43</v>
      </c>
      <c r="CZ229">
        <f aca="true" t="shared" si="19" ref="CZ229:CZ235">AE229</f>
        <v>1720.43</v>
      </c>
      <c r="DA229">
        <f aca="true" t="shared" si="20" ref="DA229:DA235">AI229</f>
        <v>1</v>
      </c>
      <c r="DB229">
        <v>0</v>
      </c>
    </row>
    <row r="230" spans="1:106" ht="12.75">
      <c r="A230">
        <f>ROW(Source!A162)</f>
        <v>162</v>
      </c>
      <c r="B230">
        <v>31892590</v>
      </c>
      <c r="C230">
        <v>31893157</v>
      </c>
      <c r="D230">
        <v>27374420</v>
      </c>
      <c r="E230">
        <v>1</v>
      </c>
      <c r="F230">
        <v>1</v>
      </c>
      <c r="G230">
        <v>1</v>
      </c>
      <c r="H230">
        <v>3</v>
      </c>
      <c r="I230" t="s">
        <v>490</v>
      </c>
      <c r="J230" t="s">
        <v>491</v>
      </c>
      <c r="K230" t="s">
        <v>492</v>
      </c>
      <c r="L230">
        <v>1346</v>
      </c>
      <c r="N230">
        <v>1009</v>
      </c>
      <c r="O230" t="s">
        <v>493</v>
      </c>
      <c r="P230" t="s">
        <v>493</v>
      </c>
      <c r="Q230">
        <v>1</v>
      </c>
      <c r="W230">
        <v>0</v>
      </c>
      <c r="X230">
        <v>-1510150653</v>
      </c>
      <c r="Y230">
        <v>0.02</v>
      </c>
      <c r="AA230">
        <v>28.77</v>
      </c>
      <c r="AB230">
        <v>0</v>
      </c>
      <c r="AC230">
        <v>0</v>
      </c>
      <c r="AD230">
        <v>0</v>
      </c>
      <c r="AE230">
        <v>28.77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T230">
        <v>0.02</v>
      </c>
      <c r="AV230">
        <v>0</v>
      </c>
      <c r="AW230">
        <v>2</v>
      </c>
      <c r="AX230">
        <v>31893169</v>
      </c>
      <c r="AY230">
        <v>1</v>
      </c>
      <c r="AZ230">
        <v>0</v>
      </c>
      <c r="BA230">
        <v>220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Y230*Source!I162</f>
        <v>0.02</v>
      </c>
      <c r="CY230">
        <f t="shared" si="18"/>
        <v>28.77</v>
      </c>
      <c r="CZ230">
        <f t="shared" si="19"/>
        <v>28.77</v>
      </c>
      <c r="DA230">
        <f t="shared" si="20"/>
        <v>1</v>
      </c>
      <c r="DB230">
        <v>0</v>
      </c>
    </row>
    <row r="231" spans="1:106" ht="12.75">
      <c r="A231">
        <f>ROW(Source!A162)</f>
        <v>162</v>
      </c>
      <c r="B231">
        <v>31892590</v>
      </c>
      <c r="C231">
        <v>31893157</v>
      </c>
      <c r="D231">
        <v>27374913</v>
      </c>
      <c r="E231">
        <v>1</v>
      </c>
      <c r="F231">
        <v>1</v>
      </c>
      <c r="G231">
        <v>1</v>
      </c>
      <c r="H231">
        <v>3</v>
      </c>
      <c r="I231" t="s">
        <v>494</v>
      </c>
      <c r="J231" t="s">
        <v>495</v>
      </c>
      <c r="K231" t="s">
        <v>496</v>
      </c>
      <c r="L231">
        <v>1346</v>
      </c>
      <c r="N231">
        <v>1009</v>
      </c>
      <c r="O231" t="s">
        <v>493</v>
      </c>
      <c r="P231" t="s">
        <v>493</v>
      </c>
      <c r="Q231">
        <v>1</v>
      </c>
      <c r="W231">
        <v>0</v>
      </c>
      <c r="X231">
        <v>-223885464</v>
      </c>
      <c r="Y231">
        <v>0.32</v>
      </c>
      <c r="AA231">
        <v>30.4</v>
      </c>
      <c r="AB231">
        <v>0</v>
      </c>
      <c r="AC231">
        <v>0</v>
      </c>
      <c r="AD231">
        <v>0</v>
      </c>
      <c r="AE231">
        <v>30.4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T231">
        <v>0.32</v>
      </c>
      <c r="AV231">
        <v>0</v>
      </c>
      <c r="AW231">
        <v>2</v>
      </c>
      <c r="AX231">
        <v>31893170</v>
      </c>
      <c r="AY231">
        <v>1</v>
      </c>
      <c r="AZ231">
        <v>0</v>
      </c>
      <c r="BA231">
        <v>221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Y231*Source!I162</f>
        <v>0.32</v>
      </c>
      <c r="CY231">
        <f t="shared" si="18"/>
        <v>30.4</v>
      </c>
      <c r="CZ231">
        <f t="shared" si="19"/>
        <v>30.4</v>
      </c>
      <c r="DA231">
        <f t="shared" si="20"/>
        <v>1</v>
      </c>
      <c r="DB231">
        <v>0</v>
      </c>
    </row>
    <row r="232" spans="1:106" ht="12.75">
      <c r="A232">
        <f>ROW(Source!A162)</f>
        <v>162</v>
      </c>
      <c r="B232">
        <v>31892590</v>
      </c>
      <c r="C232">
        <v>31893157</v>
      </c>
      <c r="D232">
        <v>27418903</v>
      </c>
      <c r="E232">
        <v>1</v>
      </c>
      <c r="F232">
        <v>1</v>
      </c>
      <c r="G232">
        <v>1</v>
      </c>
      <c r="H232">
        <v>3</v>
      </c>
      <c r="I232" t="s">
        <v>229</v>
      </c>
      <c r="J232" t="s">
        <v>232</v>
      </c>
      <c r="K232" t="s">
        <v>230</v>
      </c>
      <c r="L232">
        <v>1477</v>
      </c>
      <c r="N232">
        <v>1013</v>
      </c>
      <c r="O232" t="s">
        <v>231</v>
      </c>
      <c r="P232" t="s">
        <v>233</v>
      </c>
      <c r="Q232">
        <v>1</v>
      </c>
      <c r="W232">
        <v>0</v>
      </c>
      <c r="X232">
        <v>-461788216</v>
      </c>
      <c r="Y232">
        <v>0.102</v>
      </c>
      <c r="AA232">
        <v>14026.47</v>
      </c>
      <c r="AB232">
        <v>0</v>
      </c>
      <c r="AC232">
        <v>0</v>
      </c>
      <c r="AD232">
        <v>0</v>
      </c>
      <c r="AE232">
        <v>14026.47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0</v>
      </c>
      <c r="AP232">
        <v>0</v>
      </c>
      <c r="AQ232">
        <v>0</v>
      </c>
      <c r="AR232">
        <v>0</v>
      </c>
      <c r="AT232">
        <v>0.102</v>
      </c>
      <c r="AV232">
        <v>0</v>
      </c>
      <c r="AW232">
        <v>1</v>
      </c>
      <c r="AX232">
        <v>-1</v>
      </c>
      <c r="AY232">
        <v>0</v>
      </c>
      <c r="AZ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Y232*Source!I162</f>
        <v>0.102</v>
      </c>
      <c r="CY232">
        <f t="shared" si="18"/>
        <v>14026.47</v>
      </c>
      <c r="CZ232">
        <f t="shared" si="19"/>
        <v>14026.47</v>
      </c>
      <c r="DA232">
        <f t="shared" si="20"/>
        <v>1</v>
      </c>
      <c r="DB232">
        <v>0</v>
      </c>
    </row>
    <row r="233" spans="1:106" ht="12.75">
      <c r="A233">
        <f>ROW(Source!A162)</f>
        <v>162</v>
      </c>
      <c r="B233">
        <v>31892590</v>
      </c>
      <c r="C233">
        <v>31893157</v>
      </c>
      <c r="D233">
        <v>27430442</v>
      </c>
      <c r="E233">
        <v>1</v>
      </c>
      <c r="F233">
        <v>1</v>
      </c>
      <c r="G233">
        <v>1</v>
      </c>
      <c r="H233">
        <v>3</v>
      </c>
      <c r="I233" t="s">
        <v>497</v>
      </c>
      <c r="J233" t="s">
        <v>498</v>
      </c>
      <c r="K233" t="s">
        <v>499</v>
      </c>
      <c r="L233">
        <v>1354</v>
      </c>
      <c r="N233">
        <v>1010</v>
      </c>
      <c r="O233" t="s">
        <v>55</v>
      </c>
      <c r="P233" t="s">
        <v>55</v>
      </c>
      <c r="Q233">
        <v>1</v>
      </c>
      <c r="W233">
        <v>0</v>
      </c>
      <c r="X233">
        <v>682942633</v>
      </c>
      <c r="Y233">
        <v>5</v>
      </c>
      <c r="AA233">
        <v>1.43</v>
      </c>
      <c r="AB233">
        <v>0</v>
      </c>
      <c r="AC233">
        <v>0</v>
      </c>
      <c r="AD233">
        <v>0</v>
      </c>
      <c r="AE233">
        <v>1.43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5</v>
      </c>
      <c r="AV233">
        <v>0</v>
      </c>
      <c r="AW233">
        <v>2</v>
      </c>
      <c r="AX233">
        <v>31893171</v>
      </c>
      <c r="AY233">
        <v>1</v>
      </c>
      <c r="AZ233">
        <v>0</v>
      </c>
      <c r="BA233">
        <v>222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Y233*Source!I162</f>
        <v>5</v>
      </c>
      <c r="CY233">
        <f t="shared" si="18"/>
        <v>1.43</v>
      </c>
      <c r="CZ233">
        <f t="shared" si="19"/>
        <v>1.43</v>
      </c>
      <c r="DA233">
        <f t="shared" si="20"/>
        <v>1</v>
      </c>
      <c r="DB233">
        <v>0</v>
      </c>
    </row>
    <row r="234" spans="1:106" ht="12.75">
      <c r="A234">
        <f>ROW(Source!A162)</f>
        <v>162</v>
      </c>
      <c r="B234">
        <v>31892590</v>
      </c>
      <c r="C234">
        <v>31893157</v>
      </c>
      <c r="D234">
        <v>27437914</v>
      </c>
      <c r="E234">
        <v>1</v>
      </c>
      <c r="F234">
        <v>1</v>
      </c>
      <c r="G234">
        <v>1</v>
      </c>
      <c r="H234">
        <v>3</v>
      </c>
      <c r="I234" t="s">
        <v>500</v>
      </c>
      <c r="J234" t="s">
        <v>501</v>
      </c>
      <c r="K234" t="s">
        <v>502</v>
      </c>
      <c r="L234">
        <v>1356</v>
      </c>
      <c r="N234">
        <v>1010</v>
      </c>
      <c r="O234" t="s">
        <v>503</v>
      </c>
      <c r="P234" t="s">
        <v>503</v>
      </c>
      <c r="Q234">
        <v>1000</v>
      </c>
      <c r="W234">
        <v>0</v>
      </c>
      <c r="X234">
        <v>2144697563</v>
      </c>
      <c r="Y234">
        <v>0.0122</v>
      </c>
      <c r="AA234">
        <v>176.21</v>
      </c>
      <c r="AB234">
        <v>0</v>
      </c>
      <c r="AC234">
        <v>0</v>
      </c>
      <c r="AD234">
        <v>0</v>
      </c>
      <c r="AE234">
        <v>176.21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0.0122</v>
      </c>
      <c r="AV234">
        <v>0</v>
      </c>
      <c r="AW234">
        <v>2</v>
      </c>
      <c r="AX234">
        <v>31893172</v>
      </c>
      <c r="AY234">
        <v>1</v>
      </c>
      <c r="AZ234">
        <v>0</v>
      </c>
      <c r="BA234">
        <v>223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Y234*Source!I162</f>
        <v>0.0122</v>
      </c>
      <c r="CY234">
        <f t="shared" si="18"/>
        <v>176.21</v>
      </c>
      <c r="CZ234">
        <f t="shared" si="19"/>
        <v>176.21</v>
      </c>
      <c r="DA234">
        <f t="shared" si="20"/>
        <v>1</v>
      </c>
      <c r="DB234">
        <v>0</v>
      </c>
    </row>
    <row r="235" spans="1:106" ht="12.75">
      <c r="A235">
        <f>ROW(Source!A162)</f>
        <v>162</v>
      </c>
      <c r="B235">
        <v>31892590</v>
      </c>
      <c r="C235">
        <v>31893157</v>
      </c>
      <c r="D235">
        <v>27438980</v>
      </c>
      <c r="E235">
        <v>1</v>
      </c>
      <c r="F235">
        <v>1</v>
      </c>
      <c r="G235">
        <v>1</v>
      </c>
      <c r="H235">
        <v>3</v>
      </c>
      <c r="I235" t="s">
        <v>478</v>
      </c>
      <c r="J235" t="s">
        <v>479</v>
      </c>
      <c r="K235" t="s">
        <v>480</v>
      </c>
      <c r="L235">
        <v>1374</v>
      </c>
      <c r="N235">
        <v>1013</v>
      </c>
      <c r="O235" t="s">
        <v>481</v>
      </c>
      <c r="P235" t="s">
        <v>481</v>
      </c>
      <c r="Q235">
        <v>1</v>
      </c>
      <c r="W235">
        <v>0</v>
      </c>
      <c r="X235">
        <v>809342610</v>
      </c>
      <c r="Y235">
        <v>1.19</v>
      </c>
      <c r="AA235">
        <v>1</v>
      </c>
      <c r="AB235">
        <v>0</v>
      </c>
      <c r="AC235">
        <v>0</v>
      </c>
      <c r="AD235">
        <v>0</v>
      </c>
      <c r="AE235">
        <v>1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1.19</v>
      </c>
      <c r="AV235">
        <v>0</v>
      </c>
      <c r="AW235">
        <v>2</v>
      </c>
      <c r="AX235">
        <v>31893173</v>
      </c>
      <c r="AY235">
        <v>1</v>
      </c>
      <c r="AZ235">
        <v>0</v>
      </c>
      <c r="BA235">
        <v>224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Y235*Source!I162</f>
        <v>1.19</v>
      </c>
      <c r="CY235">
        <f t="shared" si="18"/>
        <v>1</v>
      </c>
      <c r="CZ235">
        <f t="shared" si="19"/>
        <v>1</v>
      </c>
      <c r="DA235">
        <f t="shared" si="20"/>
        <v>1</v>
      </c>
      <c r="DB235">
        <v>0</v>
      </c>
    </row>
    <row r="236" spans="1:106" ht="12.75">
      <c r="A236">
        <f>ROW(Source!A163)</f>
        <v>163</v>
      </c>
      <c r="B236">
        <v>31892591</v>
      </c>
      <c r="C236">
        <v>31893157</v>
      </c>
      <c r="D236">
        <v>27683434</v>
      </c>
      <c r="E236">
        <v>1</v>
      </c>
      <c r="F236">
        <v>1</v>
      </c>
      <c r="G236">
        <v>1</v>
      </c>
      <c r="H236">
        <v>1</v>
      </c>
      <c r="I236" t="s">
        <v>482</v>
      </c>
      <c r="K236" t="s">
        <v>483</v>
      </c>
      <c r="L236">
        <v>1369</v>
      </c>
      <c r="N236">
        <v>1013</v>
      </c>
      <c r="O236" t="s">
        <v>376</v>
      </c>
      <c r="P236" t="s">
        <v>376</v>
      </c>
      <c r="Q236">
        <v>1</v>
      </c>
      <c r="W236">
        <v>0</v>
      </c>
      <c r="X236">
        <v>-1710225347</v>
      </c>
      <c r="Y236">
        <v>6.29</v>
      </c>
      <c r="AA236">
        <v>0</v>
      </c>
      <c r="AB236">
        <v>0</v>
      </c>
      <c r="AC236">
        <v>0</v>
      </c>
      <c r="AD236">
        <v>61.53</v>
      </c>
      <c r="AE236">
        <v>0</v>
      </c>
      <c r="AF236">
        <v>0</v>
      </c>
      <c r="AG236">
        <v>0</v>
      </c>
      <c r="AH236">
        <v>9.48</v>
      </c>
      <c r="AI236">
        <v>1</v>
      </c>
      <c r="AJ236">
        <v>1</v>
      </c>
      <c r="AK236">
        <v>1</v>
      </c>
      <c r="AL236">
        <v>6.49</v>
      </c>
      <c r="AN236">
        <v>0</v>
      </c>
      <c r="AO236">
        <v>1</v>
      </c>
      <c r="AP236">
        <v>0</v>
      </c>
      <c r="AQ236">
        <v>0</v>
      </c>
      <c r="AR236">
        <v>0</v>
      </c>
      <c r="AT236">
        <v>6.29</v>
      </c>
      <c r="AV236">
        <v>1</v>
      </c>
      <c r="AW236">
        <v>2</v>
      </c>
      <c r="AX236">
        <v>31893174</v>
      </c>
      <c r="AY236">
        <v>1</v>
      </c>
      <c r="AZ236">
        <v>0</v>
      </c>
      <c r="BA236">
        <v>225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Y236*Source!I163</f>
        <v>6.29</v>
      </c>
      <c r="CY236">
        <f>AD236</f>
        <v>61.53</v>
      </c>
      <c r="CZ236">
        <f>AH236</f>
        <v>9.48</v>
      </c>
      <c r="DA236">
        <f>AL236</f>
        <v>6.49</v>
      </c>
      <c r="DB236">
        <v>0</v>
      </c>
    </row>
    <row r="237" spans="1:106" ht="12.75">
      <c r="A237">
        <f>ROW(Source!A163)</f>
        <v>163</v>
      </c>
      <c r="B237">
        <v>31892591</v>
      </c>
      <c r="C237">
        <v>31893157</v>
      </c>
      <c r="D237">
        <v>121548</v>
      </c>
      <c r="E237">
        <v>1</v>
      </c>
      <c r="F237">
        <v>1</v>
      </c>
      <c r="G237">
        <v>1</v>
      </c>
      <c r="H237">
        <v>1</v>
      </c>
      <c r="I237" t="s">
        <v>26</v>
      </c>
      <c r="K237" t="s">
        <v>377</v>
      </c>
      <c r="L237">
        <v>608254</v>
      </c>
      <c r="N237">
        <v>1013</v>
      </c>
      <c r="O237" t="s">
        <v>378</v>
      </c>
      <c r="P237" t="s">
        <v>378</v>
      </c>
      <c r="Q237">
        <v>1</v>
      </c>
      <c r="W237">
        <v>0</v>
      </c>
      <c r="X237">
        <v>-185737400</v>
      </c>
      <c r="Y237">
        <v>0.03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6.49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T237">
        <v>0.03</v>
      </c>
      <c r="AV237">
        <v>2</v>
      </c>
      <c r="AW237">
        <v>2</v>
      </c>
      <c r="AX237">
        <v>31893175</v>
      </c>
      <c r="AY237">
        <v>1</v>
      </c>
      <c r="AZ237">
        <v>0</v>
      </c>
      <c r="BA237">
        <v>226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Y237*Source!I163</f>
        <v>0.03</v>
      </c>
      <c r="CY237">
        <f>AD237</f>
        <v>0</v>
      </c>
      <c r="CZ237">
        <f>AH237</f>
        <v>0</v>
      </c>
      <c r="DA237">
        <f>AL237</f>
        <v>1</v>
      </c>
      <c r="DB237">
        <v>0</v>
      </c>
    </row>
    <row r="238" spans="1:106" ht="12.75">
      <c r="A238">
        <f>ROW(Source!A163)</f>
        <v>163</v>
      </c>
      <c r="B238">
        <v>31892591</v>
      </c>
      <c r="C238">
        <v>31893157</v>
      </c>
      <c r="D238">
        <v>27439488</v>
      </c>
      <c r="E238">
        <v>1</v>
      </c>
      <c r="F238">
        <v>1</v>
      </c>
      <c r="G238">
        <v>1</v>
      </c>
      <c r="H238">
        <v>2</v>
      </c>
      <c r="I238" t="s">
        <v>484</v>
      </c>
      <c r="J238" t="s">
        <v>485</v>
      </c>
      <c r="K238" t="s">
        <v>486</v>
      </c>
      <c r="L238">
        <v>1368</v>
      </c>
      <c r="N238">
        <v>1011</v>
      </c>
      <c r="O238" t="s">
        <v>382</v>
      </c>
      <c r="P238" t="s">
        <v>382</v>
      </c>
      <c r="Q238">
        <v>1</v>
      </c>
      <c r="W238">
        <v>0</v>
      </c>
      <c r="X238">
        <v>1935423198</v>
      </c>
      <c r="Y238">
        <v>0.03</v>
      </c>
      <c r="AA238">
        <v>0</v>
      </c>
      <c r="AB238">
        <v>738.63</v>
      </c>
      <c r="AC238">
        <v>13.61</v>
      </c>
      <c r="AD238">
        <v>0</v>
      </c>
      <c r="AE238">
        <v>0</v>
      </c>
      <c r="AF238">
        <v>113.81</v>
      </c>
      <c r="AG238">
        <v>13.61</v>
      </c>
      <c r="AH238">
        <v>0</v>
      </c>
      <c r="AI238">
        <v>1</v>
      </c>
      <c r="AJ238">
        <v>6.49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T238">
        <v>0.03</v>
      </c>
      <c r="AV238">
        <v>0</v>
      </c>
      <c r="AW238">
        <v>2</v>
      </c>
      <c r="AX238">
        <v>31893176</v>
      </c>
      <c r="AY238">
        <v>1</v>
      </c>
      <c r="AZ238">
        <v>0</v>
      </c>
      <c r="BA238">
        <v>227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Y238*Source!I163</f>
        <v>0.03</v>
      </c>
      <c r="CY238">
        <f>AB238</f>
        <v>738.63</v>
      </c>
      <c r="CZ238">
        <f>AF238</f>
        <v>113.81</v>
      </c>
      <c r="DA238">
        <f>AJ238</f>
        <v>6.49</v>
      </c>
      <c r="DB238">
        <v>0</v>
      </c>
    </row>
    <row r="239" spans="1:106" ht="12.75">
      <c r="A239">
        <f>ROW(Source!A163)</f>
        <v>163</v>
      </c>
      <c r="B239">
        <v>31892591</v>
      </c>
      <c r="C239">
        <v>31893157</v>
      </c>
      <c r="D239">
        <v>27441327</v>
      </c>
      <c r="E239">
        <v>1</v>
      </c>
      <c r="F239">
        <v>1</v>
      </c>
      <c r="G239">
        <v>1</v>
      </c>
      <c r="H239">
        <v>2</v>
      </c>
      <c r="I239" t="s">
        <v>391</v>
      </c>
      <c r="J239" t="s">
        <v>392</v>
      </c>
      <c r="K239" t="s">
        <v>393</v>
      </c>
      <c r="L239">
        <v>1368</v>
      </c>
      <c r="N239">
        <v>1011</v>
      </c>
      <c r="O239" t="s">
        <v>382</v>
      </c>
      <c r="P239" t="s">
        <v>382</v>
      </c>
      <c r="Q239">
        <v>1</v>
      </c>
      <c r="W239">
        <v>0</v>
      </c>
      <c r="X239">
        <v>-1583389094</v>
      </c>
      <c r="Y239">
        <v>0.03</v>
      </c>
      <c r="AA239">
        <v>0</v>
      </c>
      <c r="AB239">
        <v>605.97</v>
      </c>
      <c r="AC239">
        <v>11.69</v>
      </c>
      <c r="AD239">
        <v>0</v>
      </c>
      <c r="AE239">
        <v>0</v>
      </c>
      <c r="AF239">
        <v>93.37</v>
      </c>
      <c r="AG239">
        <v>11.69</v>
      </c>
      <c r="AH239">
        <v>0</v>
      </c>
      <c r="AI239">
        <v>1</v>
      </c>
      <c r="AJ239">
        <v>6.49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0.03</v>
      </c>
      <c r="AV239">
        <v>0</v>
      </c>
      <c r="AW239">
        <v>2</v>
      </c>
      <c r="AX239">
        <v>31893177</v>
      </c>
      <c r="AY239">
        <v>1</v>
      </c>
      <c r="AZ239">
        <v>0</v>
      </c>
      <c r="BA239">
        <v>228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Y239*Source!I163</f>
        <v>0.03</v>
      </c>
      <c r="CY239">
        <f>AB239</f>
        <v>605.97</v>
      </c>
      <c r="CZ239">
        <f>AF239</f>
        <v>93.37</v>
      </c>
      <c r="DA239">
        <f>AJ239</f>
        <v>6.49</v>
      </c>
      <c r="DB239">
        <v>0</v>
      </c>
    </row>
    <row r="240" spans="1:106" ht="12.75">
      <c r="A240">
        <f>ROW(Source!A163)</f>
        <v>163</v>
      </c>
      <c r="B240">
        <v>31892591</v>
      </c>
      <c r="C240">
        <v>31893157</v>
      </c>
      <c r="D240">
        <v>27371952</v>
      </c>
      <c r="E240">
        <v>1</v>
      </c>
      <c r="F240">
        <v>1</v>
      </c>
      <c r="G240">
        <v>1</v>
      </c>
      <c r="H240">
        <v>3</v>
      </c>
      <c r="I240" t="s">
        <v>487</v>
      </c>
      <c r="J240" t="s">
        <v>488</v>
      </c>
      <c r="K240" t="s">
        <v>489</v>
      </c>
      <c r="L240">
        <v>1348</v>
      </c>
      <c r="N240">
        <v>1009</v>
      </c>
      <c r="O240" t="s">
        <v>83</v>
      </c>
      <c r="P240" t="s">
        <v>83</v>
      </c>
      <c r="Q240">
        <v>1000</v>
      </c>
      <c r="W240">
        <v>0</v>
      </c>
      <c r="X240">
        <v>-90624528</v>
      </c>
      <c r="Y240">
        <v>0.00105</v>
      </c>
      <c r="AA240">
        <v>11165.59</v>
      </c>
      <c r="AB240">
        <v>0</v>
      </c>
      <c r="AC240">
        <v>0</v>
      </c>
      <c r="AD240">
        <v>0</v>
      </c>
      <c r="AE240">
        <v>1720.43</v>
      </c>
      <c r="AF240">
        <v>0</v>
      </c>
      <c r="AG240">
        <v>0</v>
      </c>
      <c r="AH240">
        <v>0</v>
      </c>
      <c r="AI240">
        <v>6.49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T240">
        <v>0.00105</v>
      </c>
      <c r="AV240">
        <v>0</v>
      </c>
      <c r="AW240">
        <v>2</v>
      </c>
      <c r="AX240">
        <v>31893178</v>
      </c>
      <c r="AY240">
        <v>1</v>
      </c>
      <c r="AZ240">
        <v>0</v>
      </c>
      <c r="BA240">
        <v>229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Y240*Source!I163</f>
        <v>0.00105</v>
      </c>
      <c r="CY240">
        <f aca="true" t="shared" si="21" ref="CY240:CY246">AA240</f>
        <v>11165.59</v>
      </c>
      <c r="CZ240">
        <f aca="true" t="shared" si="22" ref="CZ240:CZ246">AE240</f>
        <v>1720.43</v>
      </c>
      <c r="DA240">
        <f aca="true" t="shared" si="23" ref="DA240:DA246">AI240</f>
        <v>6.49</v>
      </c>
      <c r="DB240">
        <v>0</v>
      </c>
    </row>
    <row r="241" spans="1:106" ht="12.75">
      <c r="A241">
        <f>ROW(Source!A163)</f>
        <v>163</v>
      </c>
      <c r="B241">
        <v>31892591</v>
      </c>
      <c r="C241">
        <v>31893157</v>
      </c>
      <c r="D241">
        <v>27374420</v>
      </c>
      <c r="E241">
        <v>1</v>
      </c>
      <c r="F241">
        <v>1</v>
      </c>
      <c r="G241">
        <v>1</v>
      </c>
      <c r="H241">
        <v>3</v>
      </c>
      <c r="I241" t="s">
        <v>490</v>
      </c>
      <c r="J241" t="s">
        <v>491</v>
      </c>
      <c r="K241" t="s">
        <v>492</v>
      </c>
      <c r="L241">
        <v>1346</v>
      </c>
      <c r="N241">
        <v>1009</v>
      </c>
      <c r="O241" t="s">
        <v>493</v>
      </c>
      <c r="P241" t="s">
        <v>493</v>
      </c>
      <c r="Q241">
        <v>1</v>
      </c>
      <c r="W241">
        <v>0</v>
      </c>
      <c r="X241">
        <v>-1510150653</v>
      </c>
      <c r="Y241">
        <v>0.02</v>
      </c>
      <c r="AA241">
        <v>186.72</v>
      </c>
      <c r="AB241">
        <v>0</v>
      </c>
      <c r="AC241">
        <v>0</v>
      </c>
      <c r="AD241">
        <v>0</v>
      </c>
      <c r="AE241">
        <v>28.77</v>
      </c>
      <c r="AF241">
        <v>0</v>
      </c>
      <c r="AG241">
        <v>0</v>
      </c>
      <c r="AH241">
        <v>0</v>
      </c>
      <c r="AI241">
        <v>6.49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T241">
        <v>0.02</v>
      </c>
      <c r="AV241">
        <v>0</v>
      </c>
      <c r="AW241">
        <v>2</v>
      </c>
      <c r="AX241">
        <v>31893169</v>
      </c>
      <c r="AY241">
        <v>1</v>
      </c>
      <c r="AZ241">
        <v>0</v>
      </c>
      <c r="BA241">
        <v>230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Y241*Source!I163</f>
        <v>0.02</v>
      </c>
      <c r="CY241">
        <f t="shared" si="21"/>
        <v>186.72</v>
      </c>
      <c r="CZ241">
        <f t="shared" si="22"/>
        <v>28.77</v>
      </c>
      <c r="DA241">
        <f t="shared" si="23"/>
        <v>6.49</v>
      </c>
      <c r="DB241">
        <v>0</v>
      </c>
    </row>
    <row r="242" spans="1:106" ht="12.75">
      <c r="A242">
        <f>ROW(Source!A163)</f>
        <v>163</v>
      </c>
      <c r="B242">
        <v>31892591</v>
      </c>
      <c r="C242">
        <v>31893157</v>
      </c>
      <c r="D242">
        <v>27374913</v>
      </c>
      <c r="E242">
        <v>1</v>
      </c>
      <c r="F242">
        <v>1</v>
      </c>
      <c r="G242">
        <v>1</v>
      </c>
      <c r="H242">
        <v>3</v>
      </c>
      <c r="I242" t="s">
        <v>494</v>
      </c>
      <c r="J242" t="s">
        <v>495</v>
      </c>
      <c r="K242" t="s">
        <v>496</v>
      </c>
      <c r="L242">
        <v>1346</v>
      </c>
      <c r="N242">
        <v>1009</v>
      </c>
      <c r="O242" t="s">
        <v>493</v>
      </c>
      <c r="P242" t="s">
        <v>493</v>
      </c>
      <c r="Q242">
        <v>1</v>
      </c>
      <c r="W242">
        <v>0</v>
      </c>
      <c r="X242">
        <v>-223885464</v>
      </c>
      <c r="Y242">
        <v>0.32</v>
      </c>
      <c r="AA242">
        <v>197.3</v>
      </c>
      <c r="AB242">
        <v>0</v>
      </c>
      <c r="AC242">
        <v>0</v>
      </c>
      <c r="AD242">
        <v>0</v>
      </c>
      <c r="AE242">
        <v>30.4</v>
      </c>
      <c r="AF242">
        <v>0</v>
      </c>
      <c r="AG242">
        <v>0</v>
      </c>
      <c r="AH242">
        <v>0</v>
      </c>
      <c r="AI242">
        <v>6.49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T242">
        <v>0.32</v>
      </c>
      <c r="AV242">
        <v>0</v>
      </c>
      <c r="AW242">
        <v>2</v>
      </c>
      <c r="AX242">
        <v>31893170</v>
      </c>
      <c r="AY242">
        <v>1</v>
      </c>
      <c r="AZ242">
        <v>0</v>
      </c>
      <c r="BA242">
        <v>231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Y242*Source!I163</f>
        <v>0.32</v>
      </c>
      <c r="CY242">
        <f t="shared" si="21"/>
        <v>197.3</v>
      </c>
      <c r="CZ242">
        <f t="shared" si="22"/>
        <v>30.4</v>
      </c>
      <c r="DA242">
        <f t="shared" si="23"/>
        <v>6.49</v>
      </c>
      <c r="DB242">
        <v>0</v>
      </c>
    </row>
    <row r="243" spans="1:106" ht="12.75">
      <c r="A243">
        <f>ROW(Source!A163)</f>
        <v>163</v>
      </c>
      <c r="B243">
        <v>31892591</v>
      </c>
      <c r="C243">
        <v>31893157</v>
      </c>
      <c r="D243">
        <v>27418903</v>
      </c>
      <c r="E243">
        <v>1</v>
      </c>
      <c r="F243">
        <v>1</v>
      </c>
      <c r="G243">
        <v>1</v>
      </c>
      <c r="H243">
        <v>3</v>
      </c>
      <c r="I243" t="s">
        <v>229</v>
      </c>
      <c r="J243" t="s">
        <v>232</v>
      </c>
      <c r="K243" t="s">
        <v>230</v>
      </c>
      <c r="L243">
        <v>1477</v>
      </c>
      <c r="N243">
        <v>1013</v>
      </c>
      <c r="O243" t="s">
        <v>231</v>
      </c>
      <c r="P243" t="s">
        <v>233</v>
      </c>
      <c r="Q243">
        <v>1</v>
      </c>
      <c r="W243">
        <v>0</v>
      </c>
      <c r="X243">
        <v>-461788216</v>
      </c>
      <c r="Y243">
        <v>0.102</v>
      </c>
      <c r="AA243">
        <v>91031.79</v>
      </c>
      <c r="AB243">
        <v>0</v>
      </c>
      <c r="AC243">
        <v>0</v>
      </c>
      <c r="AD243">
        <v>0</v>
      </c>
      <c r="AE243">
        <v>14026.47</v>
      </c>
      <c r="AF243">
        <v>0</v>
      </c>
      <c r="AG243">
        <v>0</v>
      </c>
      <c r="AH243">
        <v>0</v>
      </c>
      <c r="AI243">
        <v>6.49</v>
      </c>
      <c r="AJ243">
        <v>1</v>
      </c>
      <c r="AK243">
        <v>1</v>
      </c>
      <c r="AL243">
        <v>1</v>
      </c>
      <c r="AN243">
        <v>0</v>
      </c>
      <c r="AO243">
        <v>0</v>
      </c>
      <c r="AP243">
        <v>0</v>
      </c>
      <c r="AQ243">
        <v>0</v>
      </c>
      <c r="AR243">
        <v>0</v>
      </c>
      <c r="AT243">
        <v>0.102</v>
      </c>
      <c r="AV243">
        <v>0</v>
      </c>
      <c r="AW243">
        <v>1</v>
      </c>
      <c r="AX243">
        <v>-1</v>
      </c>
      <c r="AY243">
        <v>0</v>
      </c>
      <c r="AZ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Y243*Source!I163</f>
        <v>0.102</v>
      </c>
      <c r="CY243">
        <f t="shared" si="21"/>
        <v>91031.79</v>
      </c>
      <c r="CZ243">
        <f t="shared" si="22"/>
        <v>14026.47</v>
      </c>
      <c r="DA243">
        <f t="shared" si="23"/>
        <v>6.49</v>
      </c>
      <c r="DB243">
        <v>0</v>
      </c>
    </row>
    <row r="244" spans="1:106" ht="12.75">
      <c r="A244">
        <f>ROW(Source!A163)</f>
        <v>163</v>
      </c>
      <c r="B244">
        <v>31892591</v>
      </c>
      <c r="C244">
        <v>31893157</v>
      </c>
      <c r="D244">
        <v>27430442</v>
      </c>
      <c r="E244">
        <v>1</v>
      </c>
      <c r="F244">
        <v>1</v>
      </c>
      <c r="G244">
        <v>1</v>
      </c>
      <c r="H244">
        <v>3</v>
      </c>
      <c r="I244" t="s">
        <v>497</v>
      </c>
      <c r="J244" t="s">
        <v>498</v>
      </c>
      <c r="K244" t="s">
        <v>499</v>
      </c>
      <c r="L244">
        <v>1354</v>
      </c>
      <c r="N244">
        <v>1010</v>
      </c>
      <c r="O244" t="s">
        <v>55</v>
      </c>
      <c r="P244" t="s">
        <v>55</v>
      </c>
      <c r="Q244">
        <v>1</v>
      </c>
      <c r="W244">
        <v>0</v>
      </c>
      <c r="X244">
        <v>682942633</v>
      </c>
      <c r="Y244">
        <v>5</v>
      </c>
      <c r="AA244">
        <v>9.28</v>
      </c>
      <c r="AB244">
        <v>0</v>
      </c>
      <c r="AC244">
        <v>0</v>
      </c>
      <c r="AD244">
        <v>0</v>
      </c>
      <c r="AE244">
        <v>1.43</v>
      </c>
      <c r="AF244">
        <v>0</v>
      </c>
      <c r="AG244">
        <v>0</v>
      </c>
      <c r="AH244">
        <v>0</v>
      </c>
      <c r="AI244">
        <v>6.49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5</v>
      </c>
      <c r="AV244">
        <v>0</v>
      </c>
      <c r="AW244">
        <v>2</v>
      </c>
      <c r="AX244">
        <v>31893171</v>
      </c>
      <c r="AY244">
        <v>1</v>
      </c>
      <c r="AZ244">
        <v>0</v>
      </c>
      <c r="BA244">
        <v>232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Y244*Source!I163</f>
        <v>5</v>
      </c>
      <c r="CY244">
        <f t="shared" si="21"/>
        <v>9.28</v>
      </c>
      <c r="CZ244">
        <f t="shared" si="22"/>
        <v>1.43</v>
      </c>
      <c r="DA244">
        <f t="shared" si="23"/>
        <v>6.49</v>
      </c>
      <c r="DB244">
        <v>0</v>
      </c>
    </row>
    <row r="245" spans="1:106" ht="12.75">
      <c r="A245">
        <f>ROW(Source!A163)</f>
        <v>163</v>
      </c>
      <c r="B245">
        <v>31892591</v>
      </c>
      <c r="C245">
        <v>31893157</v>
      </c>
      <c r="D245">
        <v>27437914</v>
      </c>
      <c r="E245">
        <v>1</v>
      </c>
      <c r="F245">
        <v>1</v>
      </c>
      <c r="G245">
        <v>1</v>
      </c>
      <c r="H245">
        <v>3</v>
      </c>
      <c r="I245" t="s">
        <v>500</v>
      </c>
      <c r="J245" t="s">
        <v>501</v>
      </c>
      <c r="K245" t="s">
        <v>502</v>
      </c>
      <c r="L245">
        <v>1356</v>
      </c>
      <c r="N245">
        <v>1010</v>
      </c>
      <c r="O245" t="s">
        <v>503</v>
      </c>
      <c r="P245" t="s">
        <v>503</v>
      </c>
      <c r="Q245">
        <v>1000</v>
      </c>
      <c r="W245">
        <v>0</v>
      </c>
      <c r="X245">
        <v>2144697563</v>
      </c>
      <c r="Y245">
        <v>0.0122</v>
      </c>
      <c r="AA245">
        <v>1143.6</v>
      </c>
      <c r="AB245">
        <v>0</v>
      </c>
      <c r="AC245">
        <v>0</v>
      </c>
      <c r="AD245">
        <v>0</v>
      </c>
      <c r="AE245">
        <v>176.21</v>
      </c>
      <c r="AF245">
        <v>0</v>
      </c>
      <c r="AG245">
        <v>0</v>
      </c>
      <c r="AH245">
        <v>0</v>
      </c>
      <c r="AI245">
        <v>6.49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0.0122</v>
      </c>
      <c r="AV245">
        <v>0</v>
      </c>
      <c r="AW245">
        <v>2</v>
      </c>
      <c r="AX245">
        <v>31893172</v>
      </c>
      <c r="AY245">
        <v>1</v>
      </c>
      <c r="AZ245">
        <v>0</v>
      </c>
      <c r="BA245">
        <v>233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Y245*Source!I163</f>
        <v>0.0122</v>
      </c>
      <c r="CY245">
        <f t="shared" si="21"/>
        <v>1143.6</v>
      </c>
      <c r="CZ245">
        <f t="shared" si="22"/>
        <v>176.21</v>
      </c>
      <c r="DA245">
        <f t="shared" si="23"/>
        <v>6.49</v>
      </c>
      <c r="DB245">
        <v>0</v>
      </c>
    </row>
    <row r="246" spans="1:106" ht="12.75">
      <c r="A246">
        <f>ROW(Source!A163)</f>
        <v>163</v>
      </c>
      <c r="B246">
        <v>31892591</v>
      </c>
      <c r="C246">
        <v>31893157</v>
      </c>
      <c r="D246">
        <v>27438980</v>
      </c>
      <c r="E246">
        <v>1</v>
      </c>
      <c r="F246">
        <v>1</v>
      </c>
      <c r="G246">
        <v>1</v>
      </c>
      <c r="H246">
        <v>3</v>
      </c>
      <c r="I246" t="s">
        <v>478</v>
      </c>
      <c r="J246" t="s">
        <v>479</v>
      </c>
      <c r="K246" t="s">
        <v>480</v>
      </c>
      <c r="L246">
        <v>1374</v>
      </c>
      <c r="N246">
        <v>1013</v>
      </c>
      <c r="O246" t="s">
        <v>481</v>
      </c>
      <c r="P246" t="s">
        <v>481</v>
      </c>
      <c r="Q246">
        <v>1</v>
      </c>
      <c r="W246">
        <v>0</v>
      </c>
      <c r="X246">
        <v>809342610</v>
      </c>
      <c r="Y246">
        <v>1.19</v>
      </c>
      <c r="AA246">
        <v>6.49</v>
      </c>
      <c r="AB246">
        <v>0</v>
      </c>
      <c r="AC246">
        <v>0</v>
      </c>
      <c r="AD246">
        <v>0</v>
      </c>
      <c r="AE246">
        <v>1</v>
      </c>
      <c r="AF246">
        <v>0</v>
      </c>
      <c r="AG246">
        <v>0</v>
      </c>
      <c r="AH246">
        <v>0</v>
      </c>
      <c r="AI246">
        <v>6.49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1.19</v>
      </c>
      <c r="AV246">
        <v>0</v>
      </c>
      <c r="AW246">
        <v>2</v>
      </c>
      <c r="AX246">
        <v>31893173</v>
      </c>
      <c r="AY246">
        <v>1</v>
      </c>
      <c r="AZ246">
        <v>0</v>
      </c>
      <c r="BA246">
        <v>234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Y246*Source!I163</f>
        <v>1.19</v>
      </c>
      <c r="CY246">
        <f t="shared" si="21"/>
        <v>6.49</v>
      </c>
      <c r="CZ246">
        <f t="shared" si="22"/>
        <v>1</v>
      </c>
      <c r="DA246">
        <f t="shared" si="23"/>
        <v>6.49</v>
      </c>
      <c r="DB246">
        <v>0</v>
      </c>
    </row>
    <row r="247" spans="1:106" ht="12.75">
      <c r="A247">
        <f>ROW(Source!A166)</f>
        <v>166</v>
      </c>
      <c r="B247">
        <v>31892590</v>
      </c>
      <c r="C247">
        <v>31893180</v>
      </c>
      <c r="D247">
        <v>27688264</v>
      </c>
      <c r="E247">
        <v>1</v>
      </c>
      <c r="F247">
        <v>1</v>
      </c>
      <c r="G247">
        <v>1</v>
      </c>
      <c r="H247">
        <v>1</v>
      </c>
      <c r="I247" t="s">
        <v>504</v>
      </c>
      <c r="K247" t="s">
        <v>505</v>
      </c>
      <c r="L247">
        <v>1369</v>
      </c>
      <c r="N247">
        <v>1013</v>
      </c>
      <c r="O247" t="s">
        <v>376</v>
      </c>
      <c r="P247" t="s">
        <v>376</v>
      </c>
      <c r="Q247">
        <v>1</v>
      </c>
      <c r="W247">
        <v>0</v>
      </c>
      <c r="X247">
        <v>1948324971</v>
      </c>
      <c r="Y247">
        <v>31.6</v>
      </c>
      <c r="AA247">
        <v>0</v>
      </c>
      <c r="AB247">
        <v>0</v>
      </c>
      <c r="AC247">
        <v>0</v>
      </c>
      <c r="AD247">
        <v>10</v>
      </c>
      <c r="AE247">
        <v>0</v>
      </c>
      <c r="AF247">
        <v>0</v>
      </c>
      <c r="AG247">
        <v>0</v>
      </c>
      <c r="AH247">
        <v>10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T247">
        <v>31.6</v>
      </c>
      <c r="AV247">
        <v>1</v>
      </c>
      <c r="AW247">
        <v>2</v>
      </c>
      <c r="AX247">
        <v>31893192</v>
      </c>
      <c r="AY247">
        <v>1</v>
      </c>
      <c r="AZ247">
        <v>0</v>
      </c>
      <c r="BA247">
        <v>235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Y247*Source!I166</f>
        <v>1.264</v>
      </c>
      <c r="CY247">
        <f>AD247</f>
        <v>10</v>
      </c>
      <c r="CZ247">
        <f>AH247</f>
        <v>10</v>
      </c>
      <c r="DA247">
        <f>AL247</f>
        <v>1</v>
      </c>
      <c r="DB247">
        <v>0</v>
      </c>
    </row>
    <row r="248" spans="1:106" ht="12.75">
      <c r="A248">
        <f>ROW(Source!A166)</f>
        <v>166</v>
      </c>
      <c r="B248">
        <v>31892590</v>
      </c>
      <c r="C248">
        <v>31893180</v>
      </c>
      <c r="D248">
        <v>121548</v>
      </c>
      <c r="E248">
        <v>1</v>
      </c>
      <c r="F248">
        <v>1</v>
      </c>
      <c r="G248">
        <v>1</v>
      </c>
      <c r="H248">
        <v>1</v>
      </c>
      <c r="I248" t="s">
        <v>26</v>
      </c>
      <c r="K248" t="s">
        <v>377</v>
      </c>
      <c r="L248">
        <v>608254</v>
      </c>
      <c r="N248">
        <v>1013</v>
      </c>
      <c r="O248" t="s">
        <v>378</v>
      </c>
      <c r="P248" t="s">
        <v>378</v>
      </c>
      <c r="Q248">
        <v>1</v>
      </c>
      <c r="W248">
        <v>0</v>
      </c>
      <c r="X248">
        <v>-185737400</v>
      </c>
      <c r="Y248">
        <v>0.03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T248">
        <v>0.03</v>
      </c>
      <c r="AV248">
        <v>2</v>
      </c>
      <c r="AW248">
        <v>2</v>
      </c>
      <c r="AX248">
        <v>31893193</v>
      </c>
      <c r="AY248">
        <v>1</v>
      </c>
      <c r="AZ248">
        <v>0</v>
      </c>
      <c r="BA248">
        <v>236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Y248*Source!I166</f>
        <v>0.0012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ht="12.75">
      <c r="A249">
        <f>ROW(Source!A166)</f>
        <v>166</v>
      </c>
      <c r="B249">
        <v>31892590</v>
      </c>
      <c r="C249">
        <v>31893180</v>
      </c>
      <c r="D249">
        <v>27439488</v>
      </c>
      <c r="E249">
        <v>1</v>
      </c>
      <c r="F249">
        <v>1</v>
      </c>
      <c r="G249">
        <v>1</v>
      </c>
      <c r="H249">
        <v>2</v>
      </c>
      <c r="I249" t="s">
        <v>484</v>
      </c>
      <c r="J249" t="s">
        <v>485</v>
      </c>
      <c r="K249" t="s">
        <v>486</v>
      </c>
      <c r="L249">
        <v>1368</v>
      </c>
      <c r="N249">
        <v>1011</v>
      </c>
      <c r="O249" t="s">
        <v>382</v>
      </c>
      <c r="P249" t="s">
        <v>382</v>
      </c>
      <c r="Q249">
        <v>1</v>
      </c>
      <c r="W249">
        <v>0</v>
      </c>
      <c r="X249">
        <v>1935423198</v>
      </c>
      <c r="Y249">
        <v>0.03</v>
      </c>
      <c r="AA249">
        <v>0</v>
      </c>
      <c r="AB249">
        <v>113.81</v>
      </c>
      <c r="AC249">
        <v>13.61</v>
      </c>
      <c r="AD249">
        <v>0</v>
      </c>
      <c r="AE249">
        <v>0</v>
      </c>
      <c r="AF249">
        <v>113.81</v>
      </c>
      <c r="AG249">
        <v>13.61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T249">
        <v>0.03</v>
      </c>
      <c r="AV249">
        <v>0</v>
      </c>
      <c r="AW249">
        <v>2</v>
      </c>
      <c r="AX249">
        <v>31893194</v>
      </c>
      <c r="AY249">
        <v>1</v>
      </c>
      <c r="AZ249">
        <v>0</v>
      </c>
      <c r="BA249">
        <v>237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Y249*Source!I166</f>
        <v>0.0012</v>
      </c>
      <c r="CY249">
        <f>AB249</f>
        <v>113.81</v>
      </c>
      <c r="CZ249">
        <f>AF249</f>
        <v>113.81</v>
      </c>
      <c r="DA249">
        <f>AJ249</f>
        <v>1</v>
      </c>
      <c r="DB249">
        <v>0</v>
      </c>
    </row>
    <row r="250" spans="1:106" ht="12.75">
      <c r="A250">
        <f>ROW(Source!A166)</f>
        <v>166</v>
      </c>
      <c r="B250">
        <v>31892590</v>
      </c>
      <c r="C250">
        <v>31893180</v>
      </c>
      <c r="D250">
        <v>27441014</v>
      </c>
      <c r="E250">
        <v>1</v>
      </c>
      <c r="F250">
        <v>1</v>
      </c>
      <c r="G250">
        <v>1</v>
      </c>
      <c r="H250">
        <v>2</v>
      </c>
      <c r="I250" t="s">
        <v>506</v>
      </c>
      <c r="J250" t="s">
        <v>507</v>
      </c>
      <c r="K250" t="s">
        <v>508</v>
      </c>
      <c r="L250">
        <v>1368</v>
      </c>
      <c r="N250">
        <v>1011</v>
      </c>
      <c r="O250" t="s">
        <v>382</v>
      </c>
      <c r="P250" t="s">
        <v>382</v>
      </c>
      <c r="Q250">
        <v>1</v>
      </c>
      <c r="W250">
        <v>0</v>
      </c>
      <c r="X250">
        <v>-1794073645</v>
      </c>
      <c r="Y250">
        <v>4.1</v>
      </c>
      <c r="AA250">
        <v>0</v>
      </c>
      <c r="AB250">
        <v>1.92</v>
      </c>
      <c r="AC250">
        <v>0</v>
      </c>
      <c r="AD250">
        <v>0</v>
      </c>
      <c r="AE250">
        <v>0</v>
      </c>
      <c r="AF250">
        <v>1.92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T250">
        <v>4.1</v>
      </c>
      <c r="AV250">
        <v>0</v>
      </c>
      <c r="AW250">
        <v>2</v>
      </c>
      <c r="AX250">
        <v>31893195</v>
      </c>
      <c r="AY250">
        <v>1</v>
      </c>
      <c r="AZ250">
        <v>0</v>
      </c>
      <c r="BA250">
        <v>238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Y250*Source!I166</f>
        <v>0.16399999999999998</v>
      </c>
      <c r="CY250">
        <f>AB250</f>
        <v>1.92</v>
      </c>
      <c r="CZ250">
        <f>AF250</f>
        <v>1.92</v>
      </c>
      <c r="DA250">
        <f>AJ250</f>
        <v>1</v>
      </c>
      <c r="DB250">
        <v>0</v>
      </c>
    </row>
    <row r="251" spans="1:106" ht="12.75">
      <c r="A251">
        <f>ROW(Source!A166)</f>
        <v>166</v>
      </c>
      <c r="B251">
        <v>31892590</v>
      </c>
      <c r="C251">
        <v>31893180</v>
      </c>
      <c r="D251">
        <v>27441327</v>
      </c>
      <c r="E251">
        <v>1</v>
      </c>
      <c r="F251">
        <v>1</v>
      </c>
      <c r="G251">
        <v>1</v>
      </c>
      <c r="H251">
        <v>2</v>
      </c>
      <c r="I251" t="s">
        <v>391</v>
      </c>
      <c r="J251" t="s">
        <v>392</v>
      </c>
      <c r="K251" t="s">
        <v>393</v>
      </c>
      <c r="L251">
        <v>1368</v>
      </c>
      <c r="N251">
        <v>1011</v>
      </c>
      <c r="O251" t="s">
        <v>382</v>
      </c>
      <c r="P251" t="s">
        <v>382</v>
      </c>
      <c r="Q251">
        <v>1</v>
      </c>
      <c r="W251">
        <v>0</v>
      </c>
      <c r="X251">
        <v>-1583389094</v>
      </c>
      <c r="Y251">
        <v>0.02</v>
      </c>
      <c r="AA251">
        <v>0</v>
      </c>
      <c r="AB251">
        <v>93.37</v>
      </c>
      <c r="AC251">
        <v>11.69</v>
      </c>
      <c r="AD251">
        <v>0</v>
      </c>
      <c r="AE251">
        <v>0</v>
      </c>
      <c r="AF251">
        <v>93.37</v>
      </c>
      <c r="AG251">
        <v>11.69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T251">
        <v>0.02</v>
      </c>
      <c r="AV251">
        <v>0</v>
      </c>
      <c r="AW251">
        <v>2</v>
      </c>
      <c r="AX251">
        <v>31893196</v>
      </c>
      <c r="AY251">
        <v>1</v>
      </c>
      <c r="AZ251">
        <v>0</v>
      </c>
      <c r="BA251">
        <v>239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Y251*Source!I166</f>
        <v>0.0008</v>
      </c>
      <c r="CY251">
        <f>AB251</f>
        <v>93.37</v>
      </c>
      <c r="CZ251">
        <f>AF251</f>
        <v>93.37</v>
      </c>
      <c r="DA251">
        <f>AJ251</f>
        <v>1</v>
      </c>
      <c r="DB251">
        <v>0</v>
      </c>
    </row>
    <row r="252" spans="1:106" ht="12.75">
      <c r="A252">
        <f>ROW(Source!A166)</f>
        <v>166</v>
      </c>
      <c r="B252">
        <v>31892590</v>
      </c>
      <c r="C252">
        <v>31893180</v>
      </c>
      <c r="D252">
        <v>27378918</v>
      </c>
      <c r="E252">
        <v>1</v>
      </c>
      <c r="F252">
        <v>1</v>
      </c>
      <c r="G252">
        <v>1</v>
      </c>
      <c r="H252">
        <v>3</v>
      </c>
      <c r="I252" t="s">
        <v>509</v>
      </c>
      <c r="J252" t="s">
        <v>510</v>
      </c>
      <c r="K252" t="s">
        <v>511</v>
      </c>
      <c r="L252">
        <v>1348</v>
      </c>
      <c r="N252">
        <v>1009</v>
      </c>
      <c r="O252" t="s">
        <v>83</v>
      </c>
      <c r="P252" t="s">
        <v>83</v>
      </c>
      <c r="Q252">
        <v>1000</v>
      </c>
      <c r="W252">
        <v>0</v>
      </c>
      <c r="X252">
        <v>-1737035999</v>
      </c>
      <c r="Y252">
        <v>0.00016</v>
      </c>
      <c r="AA252">
        <v>29800</v>
      </c>
      <c r="AB252">
        <v>0</v>
      </c>
      <c r="AC252">
        <v>0</v>
      </c>
      <c r="AD252">
        <v>0</v>
      </c>
      <c r="AE252">
        <v>29800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0.00016</v>
      </c>
      <c r="AV252">
        <v>0</v>
      </c>
      <c r="AW252">
        <v>2</v>
      </c>
      <c r="AX252">
        <v>31893197</v>
      </c>
      <c r="AY252">
        <v>1</v>
      </c>
      <c r="AZ252">
        <v>0</v>
      </c>
      <c r="BA252">
        <v>240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Y252*Source!I166</f>
        <v>6.4000000000000006E-06</v>
      </c>
      <c r="CY252">
        <f aca="true" t="shared" si="24" ref="CY252:CY257">AA252</f>
        <v>29800</v>
      </c>
      <c r="CZ252">
        <f aca="true" t="shared" si="25" ref="CZ252:CZ257">AE252</f>
        <v>29800</v>
      </c>
      <c r="DA252">
        <f aca="true" t="shared" si="26" ref="DA252:DA257">AI252</f>
        <v>1</v>
      </c>
      <c r="DB252">
        <v>0</v>
      </c>
    </row>
    <row r="253" spans="1:106" ht="12.75">
      <c r="A253">
        <f>ROW(Source!A166)</f>
        <v>166</v>
      </c>
      <c r="B253">
        <v>31892590</v>
      </c>
      <c r="C253">
        <v>31893180</v>
      </c>
      <c r="D253">
        <v>27378922</v>
      </c>
      <c r="E253">
        <v>1</v>
      </c>
      <c r="F253">
        <v>1</v>
      </c>
      <c r="G253">
        <v>1</v>
      </c>
      <c r="H253">
        <v>3</v>
      </c>
      <c r="I253" t="s">
        <v>512</v>
      </c>
      <c r="J253" t="s">
        <v>513</v>
      </c>
      <c r="K253" t="s">
        <v>514</v>
      </c>
      <c r="L253">
        <v>1348</v>
      </c>
      <c r="N253">
        <v>1009</v>
      </c>
      <c r="O253" t="s">
        <v>83</v>
      </c>
      <c r="P253" t="s">
        <v>83</v>
      </c>
      <c r="Q253">
        <v>1000</v>
      </c>
      <c r="W253">
        <v>0</v>
      </c>
      <c r="X253">
        <v>-1737043305</v>
      </c>
      <c r="Y253">
        <v>0.0003</v>
      </c>
      <c r="AA253">
        <v>12430</v>
      </c>
      <c r="AB253">
        <v>0</v>
      </c>
      <c r="AC253">
        <v>0</v>
      </c>
      <c r="AD253">
        <v>0</v>
      </c>
      <c r="AE253">
        <v>12430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0.0003</v>
      </c>
      <c r="AV253">
        <v>0</v>
      </c>
      <c r="AW253">
        <v>2</v>
      </c>
      <c r="AX253">
        <v>31893198</v>
      </c>
      <c r="AY253">
        <v>1</v>
      </c>
      <c r="AZ253">
        <v>0</v>
      </c>
      <c r="BA253">
        <v>241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Y253*Source!I166</f>
        <v>1.1999999999999999E-05</v>
      </c>
      <c r="CY253">
        <f t="shared" si="24"/>
        <v>12430</v>
      </c>
      <c r="CZ253">
        <f t="shared" si="25"/>
        <v>12430</v>
      </c>
      <c r="DA253">
        <f t="shared" si="26"/>
        <v>1</v>
      </c>
      <c r="DB253">
        <v>0</v>
      </c>
    </row>
    <row r="254" spans="1:106" ht="12.75">
      <c r="A254">
        <f>ROW(Source!A166)</f>
        <v>166</v>
      </c>
      <c r="B254">
        <v>31892590</v>
      </c>
      <c r="C254">
        <v>31893180</v>
      </c>
      <c r="D254">
        <v>27374913</v>
      </c>
      <c r="E254">
        <v>1</v>
      </c>
      <c r="F254">
        <v>1</v>
      </c>
      <c r="G254">
        <v>1</v>
      </c>
      <c r="H254">
        <v>3</v>
      </c>
      <c r="I254" t="s">
        <v>494</v>
      </c>
      <c r="J254" t="s">
        <v>495</v>
      </c>
      <c r="K254" t="s">
        <v>496</v>
      </c>
      <c r="L254">
        <v>1346</v>
      </c>
      <c r="N254">
        <v>1009</v>
      </c>
      <c r="O254" t="s">
        <v>493</v>
      </c>
      <c r="P254" t="s">
        <v>493</v>
      </c>
      <c r="Q254">
        <v>1</v>
      </c>
      <c r="W254">
        <v>0</v>
      </c>
      <c r="X254">
        <v>-223885464</v>
      </c>
      <c r="Y254">
        <v>0.11</v>
      </c>
      <c r="AA254">
        <v>30.4</v>
      </c>
      <c r="AB254">
        <v>0</v>
      </c>
      <c r="AC254">
        <v>0</v>
      </c>
      <c r="AD254">
        <v>0</v>
      </c>
      <c r="AE254">
        <v>30.4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T254">
        <v>0.11</v>
      </c>
      <c r="AV254">
        <v>0</v>
      </c>
      <c r="AW254">
        <v>2</v>
      </c>
      <c r="AX254">
        <v>31893199</v>
      </c>
      <c r="AY254">
        <v>1</v>
      </c>
      <c r="AZ254">
        <v>0</v>
      </c>
      <c r="BA254">
        <v>242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Y254*Source!I166</f>
        <v>0.0044</v>
      </c>
      <c r="CY254">
        <f t="shared" si="24"/>
        <v>30.4</v>
      </c>
      <c r="CZ254">
        <f t="shared" si="25"/>
        <v>30.4</v>
      </c>
      <c r="DA254">
        <f t="shared" si="26"/>
        <v>1</v>
      </c>
      <c r="DB254">
        <v>0</v>
      </c>
    </row>
    <row r="255" spans="1:106" ht="12.75">
      <c r="A255">
        <f>ROW(Source!A166)</f>
        <v>166</v>
      </c>
      <c r="B255">
        <v>31892590</v>
      </c>
      <c r="C255">
        <v>31893180</v>
      </c>
      <c r="D255">
        <v>27378702</v>
      </c>
      <c r="E255">
        <v>1</v>
      </c>
      <c r="F255">
        <v>1</v>
      </c>
      <c r="G255">
        <v>1</v>
      </c>
      <c r="H255">
        <v>3</v>
      </c>
      <c r="I255" t="s">
        <v>515</v>
      </c>
      <c r="J255" t="s">
        <v>516</v>
      </c>
      <c r="K255" t="s">
        <v>517</v>
      </c>
      <c r="L255">
        <v>1355</v>
      </c>
      <c r="N255">
        <v>1010</v>
      </c>
      <c r="O255" t="s">
        <v>196</v>
      </c>
      <c r="P255" t="s">
        <v>196</v>
      </c>
      <c r="Q255">
        <v>100</v>
      </c>
      <c r="W255">
        <v>0</v>
      </c>
      <c r="X255">
        <v>1097613455</v>
      </c>
      <c r="Y255">
        <v>1.02</v>
      </c>
      <c r="AA255">
        <v>86.52</v>
      </c>
      <c r="AB255">
        <v>0</v>
      </c>
      <c r="AC255">
        <v>0</v>
      </c>
      <c r="AD255">
        <v>0</v>
      </c>
      <c r="AE255">
        <v>86.52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T255">
        <v>1.02</v>
      </c>
      <c r="AV255">
        <v>0</v>
      </c>
      <c r="AW255">
        <v>2</v>
      </c>
      <c r="AX255">
        <v>31893200</v>
      </c>
      <c r="AY255">
        <v>1</v>
      </c>
      <c r="AZ255">
        <v>0</v>
      </c>
      <c r="BA255">
        <v>243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Y255*Source!I166</f>
        <v>0.0408</v>
      </c>
      <c r="CY255">
        <f t="shared" si="24"/>
        <v>86.52</v>
      </c>
      <c r="CZ255">
        <f t="shared" si="25"/>
        <v>86.52</v>
      </c>
      <c r="DA255">
        <f t="shared" si="26"/>
        <v>1</v>
      </c>
      <c r="DB255">
        <v>0</v>
      </c>
    </row>
    <row r="256" spans="1:106" ht="12.75">
      <c r="A256">
        <f>ROW(Source!A166)</f>
        <v>166</v>
      </c>
      <c r="B256">
        <v>31892590</v>
      </c>
      <c r="C256">
        <v>31893180</v>
      </c>
      <c r="D256">
        <v>27436420</v>
      </c>
      <c r="E256">
        <v>1</v>
      </c>
      <c r="F256">
        <v>1</v>
      </c>
      <c r="G256">
        <v>1</v>
      </c>
      <c r="H256">
        <v>3</v>
      </c>
      <c r="I256" t="s">
        <v>242</v>
      </c>
      <c r="J256" t="s">
        <v>244</v>
      </c>
      <c r="K256" t="s">
        <v>243</v>
      </c>
      <c r="L256">
        <v>1354</v>
      </c>
      <c r="N256">
        <v>1010</v>
      </c>
      <c r="O256" t="s">
        <v>55</v>
      </c>
      <c r="P256" t="s">
        <v>55</v>
      </c>
      <c r="Q256">
        <v>1</v>
      </c>
      <c r="W256">
        <v>0</v>
      </c>
      <c r="X256">
        <v>1441954367</v>
      </c>
      <c r="Y256">
        <v>100</v>
      </c>
      <c r="AA256">
        <v>6.44</v>
      </c>
      <c r="AB256">
        <v>0</v>
      </c>
      <c r="AC256">
        <v>0</v>
      </c>
      <c r="AD256">
        <v>0</v>
      </c>
      <c r="AE256">
        <v>6.44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T256">
        <v>100</v>
      </c>
      <c r="AV256">
        <v>0</v>
      </c>
      <c r="AW256">
        <v>1</v>
      </c>
      <c r="AX256">
        <v>-1</v>
      </c>
      <c r="AY256">
        <v>0</v>
      </c>
      <c r="AZ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Y256*Source!I166</f>
        <v>4</v>
      </c>
      <c r="CY256">
        <f t="shared" si="24"/>
        <v>6.44</v>
      </c>
      <c r="CZ256">
        <f t="shared" si="25"/>
        <v>6.44</v>
      </c>
      <c r="DA256">
        <f t="shared" si="26"/>
        <v>1</v>
      </c>
      <c r="DB256">
        <v>0</v>
      </c>
    </row>
    <row r="257" spans="1:106" ht="12.75">
      <c r="A257">
        <f>ROW(Source!A166)</f>
        <v>166</v>
      </c>
      <c r="B257">
        <v>31892590</v>
      </c>
      <c r="C257">
        <v>31893180</v>
      </c>
      <c r="D257">
        <v>27438980</v>
      </c>
      <c r="E257">
        <v>1</v>
      </c>
      <c r="F257">
        <v>1</v>
      </c>
      <c r="G257">
        <v>1</v>
      </c>
      <c r="H257">
        <v>3</v>
      </c>
      <c r="I257" t="s">
        <v>478</v>
      </c>
      <c r="J257" t="s">
        <v>479</v>
      </c>
      <c r="K257" t="s">
        <v>480</v>
      </c>
      <c r="L257">
        <v>1374</v>
      </c>
      <c r="N257">
        <v>1013</v>
      </c>
      <c r="O257" t="s">
        <v>481</v>
      </c>
      <c r="P257" t="s">
        <v>481</v>
      </c>
      <c r="Q257">
        <v>1</v>
      </c>
      <c r="W257">
        <v>0</v>
      </c>
      <c r="X257">
        <v>809342610</v>
      </c>
      <c r="Y257">
        <v>6.32</v>
      </c>
      <c r="AA257">
        <v>1</v>
      </c>
      <c r="AB257">
        <v>0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T257">
        <v>6.32</v>
      </c>
      <c r="AV257">
        <v>0</v>
      </c>
      <c r="AW257">
        <v>2</v>
      </c>
      <c r="AX257">
        <v>31893201</v>
      </c>
      <c r="AY257">
        <v>1</v>
      </c>
      <c r="AZ257">
        <v>0</v>
      </c>
      <c r="BA257">
        <v>244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Y257*Source!I166</f>
        <v>0.2528</v>
      </c>
      <c r="CY257">
        <f t="shared" si="24"/>
        <v>1</v>
      </c>
      <c r="CZ257">
        <f t="shared" si="25"/>
        <v>1</v>
      </c>
      <c r="DA257">
        <f t="shared" si="26"/>
        <v>1</v>
      </c>
      <c r="DB257">
        <v>0</v>
      </c>
    </row>
    <row r="258" spans="1:106" ht="12.75">
      <c r="A258">
        <f>ROW(Source!A167)</f>
        <v>167</v>
      </c>
      <c r="B258">
        <v>31892591</v>
      </c>
      <c r="C258">
        <v>31893180</v>
      </c>
      <c r="D258">
        <v>27688264</v>
      </c>
      <c r="E258">
        <v>1</v>
      </c>
      <c r="F258">
        <v>1</v>
      </c>
      <c r="G258">
        <v>1</v>
      </c>
      <c r="H258">
        <v>1</v>
      </c>
      <c r="I258" t="s">
        <v>504</v>
      </c>
      <c r="K258" t="s">
        <v>505</v>
      </c>
      <c r="L258">
        <v>1369</v>
      </c>
      <c r="N258">
        <v>1013</v>
      </c>
      <c r="O258" t="s">
        <v>376</v>
      </c>
      <c r="P258" t="s">
        <v>376</v>
      </c>
      <c r="Q258">
        <v>1</v>
      </c>
      <c r="W258">
        <v>0</v>
      </c>
      <c r="X258">
        <v>1948324971</v>
      </c>
      <c r="Y258">
        <v>31.6</v>
      </c>
      <c r="AA258">
        <v>0</v>
      </c>
      <c r="AB258">
        <v>0</v>
      </c>
      <c r="AC258">
        <v>0</v>
      </c>
      <c r="AD258">
        <v>64.9</v>
      </c>
      <c r="AE258">
        <v>0</v>
      </c>
      <c r="AF258">
        <v>0</v>
      </c>
      <c r="AG258">
        <v>0</v>
      </c>
      <c r="AH258">
        <v>10</v>
      </c>
      <c r="AI258">
        <v>1</v>
      </c>
      <c r="AJ258">
        <v>1</v>
      </c>
      <c r="AK258">
        <v>1</v>
      </c>
      <c r="AL258">
        <v>6.49</v>
      </c>
      <c r="AN258">
        <v>0</v>
      </c>
      <c r="AO258">
        <v>1</v>
      </c>
      <c r="AP258">
        <v>0</v>
      </c>
      <c r="AQ258">
        <v>0</v>
      </c>
      <c r="AR258">
        <v>0</v>
      </c>
      <c r="AT258">
        <v>31.6</v>
      </c>
      <c r="AV258">
        <v>1</v>
      </c>
      <c r="AW258">
        <v>2</v>
      </c>
      <c r="AX258">
        <v>31893192</v>
      </c>
      <c r="AY258">
        <v>1</v>
      </c>
      <c r="AZ258">
        <v>0</v>
      </c>
      <c r="BA258">
        <v>245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Y258*Source!I167</f>
        <v>1.264</v>
      </c>
      <c r="CY258">
        <f>AD258</f>
        <v>64.9</v>
      </c>
      <c r="CZ258">
        <f>AH258</f>
        <v>10</v>
      </c>
      <c r="DA258">
        <f>AL258</f>
        <v>6.49</v>
      </c>
      <c r="DB258">
        <v>0</v>
      </c>
    </row>
    <row r="259" spans="1:106" ht="12.75">
      <c r="A259">
        <f>ROW(Source!A167)</f>
        <v>167</v>
      </c>
      <c r="B259">
        <v>31892591</v>
      </c>
      <c r="C259">
        <v>31893180</v>
      </c>
      <c r="D259">
        <v>121548</v>
      </c>
      <c r="E259">
        <v>1</v>
      </c>
      <c r="F259">
        <v>1</v>
      </c>
      <c r="G259">
        <v>1</v>
      </c>
      <c r="H259">
        <v>1</v>
      </c>
      <c r="I259" t="s">
        <v>26</v>
      </c>
      <c r="K259" t="s">
        <v>377</v>
      </c>
      <c r="L259">
        <v>608254</v>
      </c>
      <c r="N259">
        <v>1013</v>
      </c>
      <c r="O259" t="s">
        <v>378</v>
      </c>
      <c r="P259" t="s">
        <v>378</v>
      </c>
      <c r="Q259">
        <v>1</v>
      </c>
      <c r="W259">
        <v>0</v>
      </c>
      <c r="X259">
        <v>-185737400</v>
      </c>
      <c r="Y259">
        <v>0.03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6.49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0.03</v>
      </c>
      <c r="AV259">
        <v>2</v>
      </c>
      <c r="AW259">
        <v>2</v>
      </c>
      <c r="AX259">
        <v>31893193</v>
      </c>
      <c r="AY259">
        <v>1</v>
      </c>
      <c r="AZ259">
        <v>0</v>
      </c>
      <c r="BA259">
        <v>246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Y259*Source!I167</f>
        <v>0.0012</v>
      </c>
      <c r="CY259">
        <f>AD259</f>
        <v>0</v>
      </c>
      <c r="CZ259">
        <f>AH259</f>
        <v>0</v>
      </c>
      <c r="DA259">
        <f>AL259</f>
        <v>1</v>
      </c>
      <c r="DB259">
        <v>0</v>
      </c>
    </row>
    <row r="260" spans="1:106" ht="12.75">
      <c r="A260">
        <f>ROW(Source!A167)</f>
        <v>167</v>
      </c>
      <c r="B260">
        <v>31892591</v>
      </c>
      <c r="C260">
        <v>31893180</v>
      </c>
      <c r="D260">
        <v>27439488</v>
      </c>
      <c r="E260">
        <v>1</v>
      </c>
      <c r="F260">
        <v>1</v>
      </c>
      <c r="G260">
        <v>1</v>
      </c>
      <c r="H260">
        <v>2</v>
      </c>
      <c r="I260" t="s">
        <v>484</v>
      </c>
      <c r="J260" t="s">
        <v>485</v>
      </c>
      <c r="K260" t="s">
        <v>486</v>
      </c>
      <c r="L260">
        <v>1368</v>
      </c>
      <c r="N260">
        <v>1011</v>
      </c>
      <c r="O260" t="s">
        <v>382</v>
      </c>
      <c r="P260" t="s">
        <v>382</v>
      </c>
      <c r="Q260">
        <v>1</v>
      </c>
      <c r="W260">
        <v>0</v>
      </c>
      <c r="X260">
        <v>1935423198</v>
      </c>
      <c r="Y260">
        <v>0.03</v>
      </c>
      <c r="AA260">
        <v>0</v>
      </c>
      <c r="AB260">
        <v>738.63</v>
      </c>
      <c r="AC260">
        <v>13.61</v>
      </c>
      <c r="AD260">
        <v>0</v>
      </c>
      <c r="AE260">
        <v>0</v>
      </c>
      <c r="AF260">
        <v>113.81</v>
      </c>
      <c r="AG260">
        <v>13.61</v>
      </c>
      <c r="AH260">
        <v>0</v>
      </c>
      <c r="AI260">
        <v>1</v>
      </c>
      <c r="AJ260">
        <v>6.49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0.03</v>
      </c>
      <c r="AV260">
        <v>0</v>
      </c>
      <c r="AW260">
        <v>2</v>
      </c>
      <c r="AX260">
        <v>31893194</v>
      </c>
      <c r="AY260">
        <v>1</v>
      </c>
      <c r="AZ260">
        <v>0</v>
      </c>
      <c r="BA260">
        <v>247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Y260*Source!I167</f>
        <v>0.0012</v>
      </c>
      <c r="CY260">
        <f>AB260</f>
        <v>738.63</v>
      </c>
      <c r="CZ260">
        <f>AF260</f>
        <v>113.81</v>
      </c>
      <c r="DA260">
        <f>AJ260</f>
        <v>6.49</v>
      </c>
      <c r="DB260">
        <v>0</v>
      </c>
    </row>
    <row r="261" spans="1:106" ht="12.75">
      <c r="A261">
        <f>ROW(Source!A167)</f>
        <v>167</v>
      </c>
      <c r="B261">
        <v>31892591</v>
      </c>
      <c r="C261">
        <v>31893180</v>
      </c>
      <c r="D261">
        <v>27441014</v>
      </c>
      <c r="E261">
        <v>1</v>
      </c>
      <c r="F261">
        <v>1</v>
      </c>
      <c r="G261">
        <v>1</v>
      </c>
      <c r="H261">
        <v>2</v>
      </c>
      <c r="I261" t="s">
        <v>506</v>
      </c>
      <c r="J261" t="s">
        <v>507</v>
      </c>
      <c r="K261" t="s">
        <v>508</v>
      </c>
      <c r="L261">
        <v>1368</v>
      </c>
      <c r="N261">
        <v>1011</v>
      </c>
      <c r="O261" t="s">
        <v>382</v>
      </c>
      <c r="P261" t="s">
        <v>382</v>
      </c>
      <c r="Q261">
        <v>1</v>
      </c>
      <c r="W261">
        <v>0</v>
      </c>
      <c r="X261">
        <v>-1794073645</v>
      </c>
      <c r="Y261">
        <v>4.1</v>
      </c>
      <c r="AA261">
        <v>0</v>
      </c>
      <c r="AB261">
        <v>12.46</v>
      </c>
      <c r="AC261">
        <v>0</v>
      </c>
      <c r="AD261">
        <v>0</v>
      </c>
      <c r="AE261">
        <v>0</v>
      </c>
      <c r="AF261">
        <v>1.92</v>
      </c>
      <c r="AG261">
        <v>0</v>
      </c>
      <c r="AH261">
        <v>0</v>
      </c>
      <c r="AI261">
        <v>1</v>
      </c>
      <c r="AJ261">
        <v>6.49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4.1</v>
      </c>
      <c r="AV261">
        <v>0</v>
      </c>
      <c r="AW261">
        <v>2</v>
      </c>
      <c r="AX261">
        <v>31893195</v>
      </c>
      <c r="AY261">
        <v>1</v>
      </c>
      <c r="AZ261">
        <v>0</v>
      </c>
      <c r="BA261">
        <v>248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Y261*Source!I167</f>
        <v>0.16399999999999998</v>
      </c>
      <c r="CY261">
        <f>AB261</f>
        <v>12.46</v>
      </c>
      <c r="CZ261">
        <f>AF261</f>
        <v>1.92</v>
      </c>
      <c r="DA261">
        <f>AJ261</f>
        <v>6.49</v>
      </c>
      <c r="DB261">
        <v>0</v>
      </c>
    </row>
    <row r="262" spans="1:106" ht="12.75">
      <c r="A262">
        <f>ROW(Source!A167)</f>
        <v>167</v>
      </c>
      <c r="B262">
        <v>31892591</v>
      </c>
      <c r="C262">
        <v>31893180</v>
      </c>
      <c r="D262">
        <v>27441327</v>
      </c>
      <c r="E262">
        <v>1</v>
      </c>
      <c r="F262">
        <v>1</v>
      </c>
      <c r="G262">
        <v>1</v>
      </c>
      <c r="H262">
        <v>2</v>
      </c>
      <c r="I262" t="s">
        <v>391</v>
      </c>
      <c r="J262" t="s">
        <v>392</v>
      </c>
      <c r="K262" t="s">
        <v>393</v>
      </c>
      <c r="L262">
        <v>1368</v>
      </c>
      <c r="N262">
        <v>1011</v>
      </c>
      <c r="O262" t="s">
        <v>382</v>
      </c>
      <c r="P262" t="s">
        <v>382</v>
      </c>
      <c r="Q262">
        <v>1</v>
      </c>
      <c r="W262">
        <v>0</v>
      </c>
      <c r="X262">
        <v>-1583389094</v>
      </c>
      <c r="Y262">
        <v>0.02</v>
      </c>
      <c r="AA262">
        <v>0</v>
      </c>
      <c r="AB262">
        <v>605.97</v>
      </c>
      <c r="AC262">
        <v>11.69</v>
      </c>
      <c r="AD262">
        <v>0</v>
      </c>
      <c r="AE262">
        <v>0</v>
      </c>
      <c r="AF262">
        <v>93.37</v>
      </c>
      <c r="AG262">
        <v>11.69</v>
      </c>
      <c r="AH262">
        <v>0</v>
      </c>
      <c r="AI262">
        <v>1</v>
      </c>
      <c r="AJ262">
        <v>6.49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0.02</v>
      </c>
      <c r="AV262">
        <v>0</v>
      </c>
      <c r="AW262">
        <v>2</v>
      </c>
      <c r="AX262">
        <v>31893196</v>
      </c>
      <c r="AY262">
        <v>1</v>
      </c>
      <c r="AZ262">
        <v>0</v>
      </c>
      <c r="BA262">
        <v>249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Y262*Source!I167</f>
        <v>0.0008</v>
      </c>
      <c r="CY262">
        <f>AB262</f>
        <v>605.97</v>
      </c>
      <c r="CZ262">
        <f>AF262</f>
        <v>93.37</v>
      </c>
      <c r="DA262">
        <f>AJ262</f>
        <v>6.49</v>
      </c>
      <c r="DB262">
        <v>0</v>
      </c>
    </row>
    <row r="263" spans="1:106" ht="12.75">
      <c r="A263">
        <f>ROW(Source!A167)</f>
        <v>167</v>
      </c>
      <c r="B263">
        <v>31892591</v>
      </c>
      <c r="C263">
        <v>31893180</v>
      </c>
      <c r="D263">
        <v>27378918</v>
      </c>
      <c r="E263">
        <v>1</v>
      </c>
      <c r="F263">
        <v>1</v>
      </c>
      <c r="G263">
        <v>1</v>
      </c>
      <c r="H263">
        <v>3</v>
      </c>
      <c r="I263" t="s">
        <v>509</v>
      </c>
      <c r="J263" t="s">
        <v>510</v>
      </c>
      <c r="K263" t="s">
        <v>511</v>
      </c>
      <c r="L263">
        <v>1348</v>
      </c>
      <c r="N263">
        <v>1009</v>
      </c>
      <c r="O263" t="s">
        <v>83</v>
      </c>
      <c r="P263" t="s">
        <v>83</v>
      </c>
      <c r="Q263">
        <v>1000</v>
      </c>
      <c r="W263">
        <v>0</v>
      </c>
      <c r="X263">
        <v>-1737035999</v>
      </c>
      <c r="Y263">
        <v>0.00016</v>
      </c>
      <c r="AA263">
        <v>193402</v>
      </c>
      <c r="AB263">
        <v>0</v>
      </c>
      <c r="AC263">
        <v>0</v>
      </c>
      <c r="AD263">
        <v>0</v>
      </c>
      <c r="AE263">
        <v>29800</v>
      </c>
      <c r="AF263">
        <v>0</v>
      </c>
      <c r="AG263">
        <v>0</v>
      </c>
      <c r="AH263">
        <v>0</v>
      </c>
      <c r="AI263">
        <v>6.49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0.00016</v>
      </c>
      <c r="AV263">
        <v>0</v>
      </c>
      <c r="AW263">
        <v>2</v>
      </c>
      <c r="AX263">
        <v>31893197</v>
      </c>
      <c r="AY263">
        <v>1</v>
      </c>
      <c r="AZ263">
        <v>0</v>
      </c>
      <c r="BA263">
        <v>250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Y263*Source!I167</f>
        <v>6.4000000000000006E-06</v>
      </c>
      <c r="CY263">
        <f aca="true" t="shared" si="27" ref="CY263:CY268">AA263</f>
        <v>193402</v>
      </c>
      <c r="CZ263">
        <f aca="true" t="shared" si="28" ref="CZ263:CZ268">AE263</f>
        <v>29800</v>
      </c>
      <c r="DA263">
        <f aca="true" t="shared" si="29" ref="DA263:DA268">AI263</f>
        <v>6.49</v>
      </c>
      <c r="DB263">
        <v>0</v>
      </c>
    </row>
    <row r="264" spans="1:106" ht="12.75">
      <c r="A264">
        <f>ROW(Source!A167)</f>
        <v>167</v>
      </c>
      <c r="B264">
        <v>31892591</v>
      </c>
      <c r="C264">
        <v>31893180</v>
      </c>
      <c r="D264">
        <v>27378922</v>
      </c>
      <c r="E264">
        <v>1</v>
      </c>
      <c r="F264">
        <v>1</v>
      </c>
      <c r="G264">
        <v>1</v>
      </c>
      <c r="H264">
        <v>3</v>
      </c>
      <c r="I264" t="s">
        <v>512</v>
      </c>
      <c r="J264" t="s">
        <v>513</v>
      </c>
      <c r="K264" t="s">
        <v>514</v>
      </c>
      <c r="L264">
        <v>1348</v>
      </c>
      <c r="N264">
        <v>1009</v>
      </c>
      <c r="O264" t="s">
        <v>83</v>
      </c>
      <c r="P264" t="s">
        <v>83</v>
      </c>
      <c r="Q264">
        <v>1000</v>
      </c>
      <c r="W264">
        <v>0</v>
      </c>
      <c r="X264">
        <v>-1737043305</v>
      </c>
      <c r="Y264">
        <v>0.0003</v>
      </c>
      <c r="AA264">
        <v>80670.7</v>
      </c>
      <c r="AB264">
        <v>0</v>
      </c>
      <c r="AC264">
        <v>0</v>
      </c>
      <c r="AD264">
        <v>0</v>
      </c>
      <c r="AE264">
        <v>12430</v>
      </c>
      <c r="AF264">
        <v>0</v>
      </c>
      <c r="AG264">
        <v>0</v>
      </c>
      <c r="AH264">
        <v>0</v>
      </c>
      <c r="AI264">
        <v>6.49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0.0003</v>
      </c>
      <c r="AV264">
        <v>0</v>
      </c>
      <c r="AW264">
        <v>2</v>
      </c>
      <c r="AX264">
        <v>31893198</v>
      </c>
      <c r="AY264">
        <v>1</v>
      </c>
      <c r="AZ264">
        <v>0</v>
      </c>
      <c r="BA264">
        <v>251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Y264*Source!I167</f>
        <v>1.1999999999999999E-05</v>
      </c>
      <c r="CY264">
        <f t="shared" si="27"/>
        <v>80670.7</v>
      </c>
      <c r="CZ264">
        <f t="shared" si="28"/>
        <v>12430</v>
      </c>
      <c r="DA264">
        <f t="shared" si="29"/>
        <v>6.49</v>
      </c>
      <c r="DB264">
        <v>0</v>
      </c>
    </row>
    <row r="265" spans="1:106" ht="12.75">
      <c r="A265">
        <f>ROW(Source!A167)</f>
        <v>167</v>
      </c>
      <c r="B265">
        <v>31892591</v>
      </c>
      <c r="C265">
        <v>31893180</v>
      </c>
      <c r="D265">
        <v>27374913</v>
      </c>
      <c r="E265">
        <v>1</v>
      </c>
      <c r="F265">
        <v>1</v>
      </c>
      <c r="G265">
        <v>1</v>
      </c>
      <c r="H265">
        <v>3</v>
      </c>
      <c r="I265" t="s">
        <v>494</v>
      </c>
      <c r="J265" t="s">
        <v>495</v>
      </c>
      <c r="K265" t="s">
        <v>496</v>
      </c>
      <c r="L265">
        <v>1346</v>
      </c>
      <c r="N265">
        <v>1009</v>
      </c>
      <c r="O265" t="s">
        <v>493</v>
      </c>
      <c r="P265" t="s">
        <v>493</v>
      </c>
      <c r="Q265">
        <v>1</v>
      </c>
      <c r="W265">
        <v>0</v>
      </c>
      <c r="X265">
        <v>-223885464</v>
      </c>
      <c r="Y265">
        <v>0.11</v>
      </c>
      <c r="AA265">
        <v>197.3</v>
      </c>
      <c r="AB265">
        <v>0</v>
      </c>
      <c r="AC265">
        <v>0</v>
      </c>
      <c r="AD265">
        <v>0</v>
      </c>
      <c r="AE265">
        <v>30.4</v>
      </c>
      <c r="AF265">
        <v>0</v>
      </c>
      <c r="AG265">
        <v>0</v>
      </c>
      <c r="AH265">
        <v>0</v>
      </c>
      <c r="AI265">
        <v>6.49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0.11</v>
      </c>
      <c r="AV265">
        <v>0</v>
      </c>
      <c r="AW265">
        <v>2</v>
      </c>
      <c r="AX265">
        <v>31893199</v>
      </c>
      <c r="AY265">
        <v>1</v>
      </c>
      <c r="AZ265">
        <v>0</v>
      </c>
      <c r="BA265">
        <v>252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Y265*Source!I167</f>
        <v>0.0044</v>
      </c>
      <c r="CY265">
        <f t="shared" si="27"/>
        <v>197.3</v>
      </c>
      <c r="CZ265">
        <f t="shared" si="28"/>
        <v>30.4</v>
      </c>
      <c r="DA265">
        <f t="shared" si="29"/>
        <v>6.49</v>
      </c>
      <c r="DB265">
        <v>0</v>
      </c>
    </row>
    <row r="266" spans="1:106" ht="12.75">
      <c r="A266">
        <f>ROW(Source!A167)</f>
        <v>167</v>
      </c>
      <c r="B266">
        <v>31892591</v>
      </c>
      <c r="C266">
        <v>31893180</v>
      </c>
      <c r="D266">
        <v>27378702</v>
      </c>
      <c r="E266">
        <v>1</v>
      </c>
      <c r="F266">
        <v>1</v>
      </c>
      <c r="G266">
        <v>1</v>
      </c>
      <c r="H266">
        <v>3</v>
      </c>
      <c r="I266" t="s">
        <v>515</v>
      </c>
      <c r="J266" t="s">
        <v>516</v>
      </c>
      <c r="K266" t="s">
        <v>517</v>
      </c>
      <c r="L266">
        <v>1355</v>
      </c>
      <c r="N266">
        <v>1010</v>
      </c>
      <c r="O266" t="s">
        <v>196</v>
      </c>
      <c r="P266" t="s">
        <v>196</v>
      </c>
      <c r="Q266">
        <v>100</v>
      </c>
      <c r="W266">
        <v>0</v>
      </c>
      <c r="X266">
        <v>1097613455</v>
      </c>
      <c r="Y266">
        <v>1.02</v>
      </c>
      <c r="AA266">
        <v>561.51</v>
      </c>
      <c r="AB266">
        <v>0</v>
      </c>
      <c r="AC266">
        <v>0</v>
      </c>
      <c r="AD266">
        <v>0</v>
      </c>
      <c r="AE266">
        <v>86.52</v>
      </c>
      <c r="AF266">
        <v>0</v>
      </c>
      <c r="AG266">
        <v>0</v>
      </c>
      <c r="AH266">
        <v>0</v>
      </c>
      <c r="AI266">
        <v>6.49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T266">
        <v>1.02</v>
      </c>
      <c r="AV266">
        <v>0</v>
      </c>
      <c r="AW266">
        <v>2</v>
      </c>
      <c r="AX266">
        <v>31893200</v>
      </c>
      <c r="AY266">
        <v>1</v>
      </c>
      <c r="AZ266">
        <v>0</v>
      </c>
      <c r="BA266">
        <v>253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Y266*Source!I167</f>
        <v>0.0408</v>
      </c>
      <c r="CY266">
        <f t="shared" si="27"/>
        <v>561.51</v>
      </c>
      <c r="CZ266">
        <f t="shared" si="28"/>
        <v>86.52</v>
      </c>
      <c r="DA266">
        <f t="shared" si="29"/>
        <v>6.49</v>
      </c>
      <c r="DB266">
        <v>0</v>
      </c>
    </row>
    <row r="267" spans="1:106" ht="12.75">
      <c r="A267">
        <f>ROW(Source!A167)</f>
        <v>167</v>
      </c>
      <c r="B267">
        <v>31892591</v>
      </c>
      <c r="C267">
        <v>31893180</v>
      </c>
      <c r="D267">
        <v>27436420</v>
      </c>
      <c r="E267">
        <v>1</v>
      </c>
      <c r="F267">
        <v>1</v>
      </c>
      <c r="G267">
        <v>1</v>
      </c>
      <c r="H267">
        <v>3</v>
      </c>
      <c r="I267" t="s">
        <v>242</v>
      </c>
      <c r="J267" t="s">
        <v>244</v>
      </c>
      <c r="K267" t="s">
        <v>243</v>
      </c>
      <c r="L267">
        <v>1354</v>
      </c>
      <c r="N267">
        <v>1010</v>
      </c>
      <c r="O267" t="s">
        <v>55</v>
      </c>
      <c r="P267" t="s">
        <v>55</v>
      </c>
      <c r="Q267">
        <v>1</v>
      </c>
      <c r="W267">
        <v>0</v>
      </c>
      <c r="X267">
        <v>1441954367</v>
      </c>
      <c r="Y267">
        <v>100</v>
      </c>
      <c r="AA267">
        <v>41.8</v>
      </c>
      <c r="AB267">
        <v>0</v>
      </c>
      <c r="AC267">
        <v>0</v>
      </c>
      <c r="AD267">
        <v>0</v>
      </c>
      <c r="AE267">
        <v>6.44</v>
      </c>
      <c r="AF267">
        <v>0</v>
      </c>
      <c r="AG267">
        <v>0</v>
      </c>
      <c r="AH267">
        <v>0</v>
      </c>
      <c r="AI267">
        <v>6.49</v>
      </c>
      <c r="AJ267">
        <v>1</v>
      </c>
      <c r="AK267">
        <v>1</v>
      </c>
      <c r="AL267">
        <v>1</v>
      </c>
      <c r="AN267">
        <v>0</v>
      </c>
      <c r="AO267">
        <v>0</v>
      </c>
      <c r="AP267">
        <v>0</v>
      </c>
      <c r="AQ267">
        <v>0</v>
      </c>
      <c r="AR267">
        <v>0</v>
      </c>
      <c r="AT267">
        <v>100</v>
      </c>
      <c r="AV267">
        <v>0</v>
      </c>
      <c r="AW267">
        <v>1</v>
      </c>
      <c r="AX267">
        <v>-1</v>
      </c>
      <c r="AY267">
        <v>0</v>
      </c>
      <c r="AZ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Y267*Source!I167</f>
        <v>4</v>
      </c>
      <c r="CY267">
        <f t="shared" si="27"/>
        <v>41.8</v>
      </c>
      <c r="CZ267">
        <f t="shared" si="28"/>
        <v>6.44</v>
      </c>
      <c r="DA267">
        <f t="shared" si="29"/>
        <v>6.49</v>
      </c>
      <c r="DB267">
        <v>0</v>
      </c>
    </row>
    <row r="268" spans="1:106" ht="12.75">
      <c r="A268">
        <f>ROW(Source!A167)</f>
        <v>167</v>
      </c>
      <c r="B268">
        <v>31892591</v>
      </c>
      <c r="C268">
        <v>31893180</v>
      </c>
      <c r="D268">
        <v>27438980</v>
      </c>
      <c r="E268">
        <v>1</v>
      </c>
      <c r="F268">
        <v>1</v>
      </c>
      <c r="G268">
        <v>1</v>
      </c>
      <c r="H268">
        <v>3</v>
      </c>
      <c r="I268" t="s">
        <v>478</v>
      </c>
      <c r="J268" t="s">
        <v>479</v>
      </c>
      <c r="K268" t="s">
        <v>480</v>
      </c>
      <c r="L268">
        <v>1374</v>
      </c>
      <c r="N268">
        <v>1013</v>
      </c>
      <c r="O268" t="s">
        <v>481</v>
      </c>
      <c r="P268" t="s">
        <v>481</v>
      </c>
      <c r="Q268">
        <v>1</v>
      </c>
      <c r="W268">
        <v>0</v>
      </c>
      <c r="X268">
        <v>809342610</v>
      </c>
      <c r="Y268">
        <v>6.32</v>
      </c>
      <c r="AA268">
        <v>6.49</v>
      </c>
      <c r="AB268">
        <v>0</v>
      </c>
      <c r="AC268">
        <v>0</v>
      </c>
      <c r="AD268">
        <v>0</v>
      </c>
      <c r="AE268">
        <v>1</v>
      </c>
      <c r="AF268">
        <v>0</v>
      </c>
      <c r="AG268">
        <v>0</v>
      </c>
      <c r="AH268">
        <v>0</v>
      </c>
      <c r="AI268">
        <v>6.49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T268">
        <v>6.32</v>
      </c>
      <c r="AV268">
        <v>0</v>
      </c>
      <c r="AW268">
        <v>2</v>
      </c>
      <c r="AX268">
        <v>31893201</v>
      </c>
      <c r="AY268">
        <v>1</v>
      </c>
      <c r="AZ268">
        <v>0</v>
      </c>
      <c r="BA268">
        <v>254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Y268*Source!I167</f>
        <v>0.2528</v>
      </c>
      <c r="CY268">
        <f t="shared" si="27"/>
        <v>6.49</v>
      </c>
      <c r="CZ268">
        <f t="shared" si="28"/>
        <v>1</v>
      </c>
      <c r="DA268">
        <f t="shared" si="29"/>
        <v>6.49</v>
      </c>
      <c r="DB268">
        <v>0</v>
      </c>
    </row>
    <row r="269" spans="1:106" ht="12.75">
      <c r="A269">
        <f>ROW(Source!A170)</f>
        <v>170</v>
      </c>
      <c r="B269">
        <v>31892590</v>
      </c>
      <c r="C269">
        <v>31893203</v>
      </c>
      <c r="D269">
        <v>27688513</v>
      </c>
      <c r="E269">
        <v>1</v>
      </c>
      <c r="F269">
        <v>1</v>
      </c>
      <c r="G269">
        <v>1</v>
      </c>
      <c r="H269">
        <v>1</v>
      </c>
      <c r="I269" t="s">
        <v>518</v>
      </c>
      <c r="K269" t="s">
        <v>519</v>
      </c>
      <c r="L269">
        <v>1369</v>
      </c>
      <c r="N269">
        <v>1013</v>
      </c>
      <c r="O269" t="s">
        <v>376</v>
      </c>
      <c r="P269" t="s">
        <v>376</v>
      </c>
      <c r="Q269">
        <v>1</v>
      </c>
      <c r="W269">
        <v>0</v>
      </c>
      <c r="X269">
        <v>-1503015272</v>
      </c>
      <c r="Y269">
        <v>1.87</v>
      </c>
      <c r="AA269">
        <v>0</v>
      </c>
      <c r="AB269">
        <v>0</v>
      </c>
      <c r="AC269">
        <v>0</v>
      </c>
      <c r="AD269">
        <v>10.59</v>
      </c>
      <c r="AE269">
        <v>0</v>
      </c>
      <c r="AF269">
        <v>0</v>
      </c>
      <c r="AG269">
        <v>0</v>
      </c>
      <c r="AH269">
        <v>10.59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T269">
        <v>1.87</v>
      </c>
      <c r="AV269">
        <v>1</v>
      </c>
      <c r="AW269">
        <v>2</v>
      </c>
      <c r="AX269">
        <v>31893216</v>
      </c>
      <c r="AY269">
        <v>1</v>
      </c>
      <c r="AZ269">
        <v>0</v>
      </c>
      <c r="BA269">
        <v>255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Y269*Source!I170</f>
        <v>7.48</v>
      </c>
      <c r="CY269">
        <f>AD269</f>
        <v>10.59</v>
      </c>
      <c r="CZ269">
        <f>AH269</f>
        <v>10.59</v>
      </c>
      <c r="DA269">
        <f>AL269</f>
        <v>1</v>
      </c>
      <c r="DB269">
        <v>0</v>
      </c>
    </row>
    <row r="270" spans="1:106" ht="12.75">
      <c r="A270">
        <f>ROW(Source!A170)</f>
        <v>170</v>
      </c>
      <c r="B270">
        <v>31892590</v>
      </c>
      <c r="C270">
        <v>31893203</v>
      </c>
      <c r="D270">
        <v>121548</v>
      </c>
      <c r="E270">
        <v>1</v>
      </c>
      <c r="F270">
        <v>1</v>
      </c>
      <c r="G270">
        <v>1</v>
      </c>
      <c r="H270">
        <v>1</v>
      </c>
      <c r="I270" t="s">
        <v>26</v>
      </c>
      <c r="K270" t="s">
        <v>377</v>
      </c>
      <c r="L270">
        <v>608254</v>
      </c>
      <c r="N270">
        <v>1013</v>
      </c>
      <c r="O270" t="s">
        <v>378</v>
      </c>
      <c r="P270" t="s">
        <v>378</v>
      </c>
      <c r="Q270">
        <v>1</v>
      </c>
      <c r="W270">
        <v>0</v>
      </c>
      <c r="X270">
        <v>-185737400</v>
      </c>
      <c r="Y270">
        <v>0.69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T270">
        <v>0.69</v>
      </c>
      <c r="AV270">
        <v>2</v>
      </c>
      <c r="AW270">
        <v>2</v>
      </c>
      <c r="AX270">
        <v>31893217</v>
      </c>
      <c r="AY270">
        <v>1</v>
      </c>
      <c r="AZ270">
        <v>0</v>
      </c>
      <c r="BA270">
        <v>256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Y270*Source!I170</f>
        <v>2.76</v>
      </c>
      <c r="CY270">
        <f>AD270</f>
        <v>0</v>
      </c>
      <c r="CZ270">
        <f>AH270</f>
        <v>0</v>
      </c>
      <c r="DA270">
        <f>AL270</f>
        <v>1</v>
      </c>
      <c r="DB270">
        <v>0</v>
      </c>
    </row>
    <row r="271" spans="1:106" ht="12.75">
      <c r="A271">
        <f>ROW(Source!A170)</f>
        <v>170</v>
      </c>
      <c r="B271">
        <v>31892590</v>
      </c>
      <c r="C271">
        <v>31893203</v>
      </c>
      <c r="D271">
        <v>27439488</v>
      </c>
      <c r="E271">
        <v>1</v>
      </c>
      <c r="F271">
        <v>1</v>
      </c>
      <c r="G271">
        <v>1</v>
      </c>
      <c r="H271">
        <v>2</v>
      </c>
      <c r="I271" t="s">
        <v>484</v>
      </c>
      <c r="J271" t="s">
        <v>485</v>
      </c>
      <c r="K271" t="s">
        <v>486</v>
      </c>
      <c r="L271">
        <v>1368</v>
      </c>
      <c r="N271">
        <v>1011</v>
      </c>
      <c r="O271" t="s">
        <v>382</v>
      </c>
      <c r="P271" t="s">
        <v>382</v>
      </c>
      <c r="Q271">
        <v>1</v>
      </c>
      <c r="W271">
        <v>0</v>
      </c>
      <c r="X271">
        <v>1935423198</v>
      </c>
      <c r="Y271">
        <v>0.02</v>
      </c>
      <c r="AA271">
        <v>0</v>
      </c>
      <c r="AB271">
        <v>113.81</v>
      </c>
      <c r="AC271">
        <v>13.61</v>
      </c>
      <c r="AD271">
        <v>0</v>
      </c>
      <c r="AE271">
        <v>0</v>
      </c>
      <c r="AF271">
        <v>113.81</v>
      </c>
      <c r="AG271">
        <v>13.61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T271">
        <v>0.02</v>
      </c>
      <c r="AV271">
        <v>0</v>
      </c>
      <c r="AW271">
        <v>2</v>
      </c>
      <c r="AX271">
        <v>31893218</v>
      </c>
      <c r="AY271">
        <v>1</v>
      </c>
      <c r="AZ271">
        <v>0</v>
      </c>
      <c r="BA271">
        <v>257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Y271*Source!I170</f>
        <v>0.08</v>
      </c>
      <c r="CY271">
        <f>AB271</f>
        <v>113.81</v>
      </c>
      <c r="CZ271">
        <f>AF271</f>
        <v>113.81</v>
      </c>
      <c r="DA271">
        <f>AJ271</f>
        <v>1</v>
      </c>
      <c r="DB271">
        <v>0</v>
      </c>
    </row>
    <row r="272" spans="1:106" ht="12.75">
      <c r="A272">
        <f>ROW(Source!A170)</f>
        <v>170</v>
      </c>
      <c r="B272">
        <v>31892590</v>
      </c>
      <c r="C272">
        <v>31893203</v>
      </c>
      <c r="D272">
        <v>27439637</v>
      </c>
      <c r="E272">
        <v>1</v>
      </c>
      <c r="F272">
        <v>1</v>
      </c>
      <c r="G272">
        <v>1</v>
      </c>
      <c r="H272">
        <v>2</v>
      </c>
      <c r="I272" t="s">
        <v>520</v>
      </c>
      <c r="J272" t="s">
        <v>521</v>
      </c>
      <c r="K272" t="s">
        <v>522</v>
      </c>
      <c r="L272">
        <v>1368</v>
      </c>
      <c r="N272">
        <v>1011</v>
      </c>
      <c r="O272" t="s">
        <v>382</v>
      </c>
      <c r="P272" t="s">
        <v>382</v>
      </c>
      <c r="Q272">
        <v>1</v>
      </c>
      <c r="W272">
        <v>0</v>
      </c>
      <c r="X272">
        <v>1432944496</v>
      </c>
      <c r="Y272">
        <v>0.67</v>
      </c>
      <c r="AA272">
        <v>0</v>
      </c>
      <c r="AB272">
        <v>132.45</v>
      </c>
      <c r="AC272">
        <v>13.61</v>
      </c>
      <c r="AD272">
        <v>0</v>
      </c>
      <c r="AE272">
        <v>0</v>
      </c>
      <c r="AF272">
        <v>132.45</v>
      </c>
      <c r="AG272">
        <v>13.61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0.67</v>
      </c>
      <c r="AV272">
        <v>0</v>
      </c>
      <c r="AW272">
        <v>2</v>
      </c>
      <c r="AX272">
        <v>31893219</v>
      </c>
      <c r="AY272">
        <v>1</v>
      </c>
      <c r="AZ272">
        <v>0</v>
      </c>
      <c r="BA272">
        <v>258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Y272*Source!I170</f>
        <v>2.68</v>
      </c>
      <c r="CY272">
        <f>AB272</f>
        <v>132.45</v>
      </c>
      <c r="CZ272">
        <f>AF272</f>
        <v>132.45</v>
      </c>
      <c r="DA272">
        <f>AJ272</f>
        <v>1</v>
      </c>
      <c r="DB272">
        <v>0</v>
      </c>
    </row>
    <row r="273" spans="1:106" ht="12.75">
      <c r="A273">
        <f>ROW(Source!A170)</f>
        <v>170</v>
      </c>
      <c r="B273">
        <v>31892590</v>
      </c>
      <c r="C273">
        <v>31893203</v>
      </c>
      <c r="D273">
        <v>27441327</v>
      </c>
      <c r="E273">
        <v>1</v>
      </c>
      <c r="F273">
        <v>1</v>
      </c>
      <c r="G273">
        <v>1</v>
      </c>
      <c r="H273">
        <v>2</v>
      </c>
      <c r="I273" t="s">
        <v>391</v>
      </c>
      <c r="J273" t="s">
        <v>392</v>
      </c>
      <c r="K273" t="s">
        <v>393</v>
      </c>
      <c r="L273">
        <v>1368</v>
      </c>
      <c r="N273">
        <v>1011</v>
      </c>
      <c r="O273" t="s">
        <v>382</v>
      </c>
      <c r="P273" t="s">
        <v>382</v>
      </c>
      <c r="Q273">
        <v>1</v>
      </c>
      <c r="W273">
        <v>0</v>
      </c>
      <c r="X273">
        <v>-1583389094</v>
      </c>
      <c r="Y273">
        <v>0.02</v>
      </c>
      <c r="AA273">
        <v>0</v>
      </c>
      <c r="AB273">
        <v>93.37</v>
      </c>
      <c r="AC273">
        <v>11.69</v>
      </c>
      <c r="AD273">
        <v>0</v>
      </c>
      <c r="AE273">
        <v>0</v>
      </c>
      <c r="AF273">
        <v>93.37</v>
      </c>
      <c r="AG273">
        <v>11.69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0.02</v>
      </c>
      <c r="AV273">
        <v>0</v>
      </c>
      <c r="AW273">
        <v>2</v>
      </c>
      <c r="AX273">
        <v>31893220</v>
      </c>
      <c r="AY273">
        <v>1</v>
      </c>
      <c r="AZ273">
        <v>0</v>
      </c>
      <c r="BA273">
        <v>259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Y273*Source!I170</f>
        <v>0.08</v>
      </c>
      <c r="CY273">
        <f>AB273</f>
        <v>93.37</v>
      </c>
      <c r="CZ273">
        <f>AF273</f>
        <v>93.37</v>
      </c>
      <c r="DA273">
        <f>AJ273</f>
        <v>1</v>
      </c>
      <c r="DB273">
        <v>0</v>
      </c>
    </row>
    <row r="274" spans="1:106" ht="12.75">
      <c r="A274">
        <f>ROW(Source!A170)</f>
        <v>170</v>
      </c>
      <c r="B274">
        <v>31892590</v>
      </c>
      <c r="C274">
        <v>31893203</v>
      </c>
      <c r="D274">
        <v>27374869</v>
      </c>
      <c r="E274">
        <v>1</v>
      </c>
      <c r="F274">
        <v>1</v>
      </c>
      <c r="G274">
        <v>1</v>
      </c>
      <c r="H274">
        <v>3</v>
      </c>
      <c r="I274" t="s">
        <v>523</v>
      </c>
      <c r="J274" t="s">
        <v>524</v>
      </c>
      <c r="K274" t="s">
        <v>525</v>
      </c>
      <c r="L274">
        <v>1346</v>
      </c>
      <c r="N274">
        <v>1009</v>
      </c>
      <c r="O274" t="s">
        <v>493</v>
      </c>
      <c r="P274" t="s">
        <v>493</v>
      </c>
      <c r="Q274">
        <v>1</v>
      </c>
      <c r="W274">
        <v>0</v>
      </c>
      <c r="X274">
        <v>673733775</v>
      </c>
      <c r="Y274">
        <v>0.012</v>
      </c>
      <c r="AA274">
        <v>24.18</v>
      </c>
      <c r="AB274">
        <v>0</v>
      </c>
      <c r="AC274">
        <v>0</v>
      </c>
      <c r="AD274">
        <v>0</v>
      </c>
      <c r="AE274">
        <v>24.18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0.012</v>
      </c>
      <c r="AV274">
        <v>0</v>
      </c>
      <c r="AW274">
        <v>2</v>
      </c>
      <c r="AX274">
        <v>31893221</v>
      </c>
      <c r="AY274">
        <v>1</v>
      </c>
      <c r="AZ274">
        <v>0</v>
      </c>
      <c r="BA274">
        <v>260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Y274*Source!I170</f>
        <v>0.048</v>
      </c>
      <c r="CY274">
        <f aca="true" t="shared" si="30" ref="CY274:CY280">AA274</f>
        <v>24.18</v>
      </c>
      <c r="CZ274">
        <f aca="true" t="shared" si="31" ref="CZ274:CZ280">AE274</f>
        <v>24.18</v>
      </c>
      <c r="DA274">
        <f aca="true" t="shared" si="32" ref="DA274:DA280">AI274</f>
        <v>1</v>
      </c>
      <c r="DB274">
        <v>0</v>
      </c>
    </row>
    <row r="275" spans="1:106" ht="12.75">
      <c r="A275">
        <f>ROW(Source!A170)</f>
        <v>170</v>
      </c>
      <c r="B275">
        <v>31892590</v>
      </c>
      <c r="C275">
        <v>31893203</v>
      </c>
      <c r="D275">
        <v>27374913</v>
      </c>
      <c r="E275">
        <v>1</v>
      </c>
      <c r="F275">
        <v>1</v>
      </c>
      <c r="G275">
        <v>1</v>
      </c>
      <c r="H275">
        <v>3</v>
      </c>
      <c r="I275" t="s">
        <v>494</v>
      </c>
      <c r="J275" t="s">
        <v>495</v>
      </c>
      <c r="K275" t="s">
        <v>496</v>
      </c>
      <c r="L275">
        <v>1346</v>
      </c>
      <c r="N275">
        <v>1009</v>
      </c>
      <c r="O275" t="s">
        <v>493</v>
      </c>
      <c r="P275" t="s">
        <v>493</v>
      </c>
      <c r="Q275">
        <v>1</v>
      </c>
      <c r="W275">
        <v>0</v>
      </c>
      <c r="X275">
        <v>-223885464</v>
      </c>
      <c r="Y275">
        <v>0.01</v>
      </c>
      <c r="AA275">
        <v>30.4</v>
      </c>
      <c r="AB275">
        <v>0</v>
      </c>
      <c r="AC275">
        <v>0</v>
      </c>
      <c r="AD275">
        <v>0</v>
      </c>
      <c r="AE275">
        <v>30.4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0.01</v>
      </c>
      <c r="AV275">
        <v>0</v>
      </c>
      <c r="AW275">
        <v>2</v>
      </c>
      <c r="AX275">
        <v>31893222</v>
      </c>
      <c r="AY275">
        <v>1</v>
      </c>
      <c r="AZ275">
        <v>0</v>
      </c>
      <c r="BA275">
        <v>261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Y275*Source!I170</f>
        <v>0.04</v>
      </c>
      <c r="CY275">
        <f t="shared" si="30"/>
        <v>30.4</v>
      </c>
      <c r="CZ275">
        <f t="shared" si="31"/>
        <v>30.4</v>
      </c>
      <c r="DA275">
        <f t="shared" si="32"/>
        <v>1</v>
      </c>
      <c r="DB275">
        <v>0</v>
      </c>
    </row>
    <row r="276" spans="1:106" ht="12.75">
      <c r="A276">
        <f>ROW(Source!A170)</f>
        <v>170</v>
      </c>
      <c r="B276">
        <v>31892590</v>
      </c>
      <c r="C276">
        <v>31893203</v>
      </c>
      <c r="D276">
        <v>27421855</v>
      </c>
      <c r="E276">
        <v>1</v>
      </c>
      <c r="F276">
        <v>1</v>
      </c>
      <c r="G276">
        <v>1</v>
      </c>
      <c r="H276">
        <v>3</v>
      </c>
      <c r="I276" t="s">
        <v>526</v>
      </c>
      <c r="J276" t="s">
        <v>527</v>
      </c>
      <c r="K276" t="s">
        <v>528</v>
      </c>
      <c r="L276">
        <v>1348</v>
      </c>
      <c r="N276">
        <v>1009</v>
      </c>
      <c r="O276" t="s">
        <v>83</v>
      </c>
      <c r="P276" t="s">
        <v>83</v>
      </c>
      <c r="Q276">
        <v>1000</v>
      </c>
      <c r="W276">
        <v>0</v>
      </c>
      <c r="X276">
        <v>1380407697</v>
      </c>
      <c r="Y276">
        <v>0.0005</v>
      </c>
      <c r="AA276">
        <v>96440</v>
      </c>
      <c r="AB276">
        <v>0</v>
      </c>
      <c r="AC276">
        <v>0</v>
      </c>
      <c r="AD276">
        <v>0</v>
      </c>
      <c r="AE276">
        <v>96440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0.0005</v>
      </c>
      <c r="AV276">
        <v>0</v>
      </c>
      <c r="AW276">
        <v>2</v>
      </c>
      <c r="AX276">
        <v>31893223</v>
      </c>
      <c r="AY276">
        <v>1</v>
      </c>
      <c r="AZ276">
        <v>0</v>
      </c>
      <c r="BA276">
        <v>262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Y276*Source!I170</f>
        <v>0.002</v>
      </c>
      <c r="CY276">
        <f t="shared" si="30"/>
        <v>96440</v>
      </c>
      <c r="CZ276">
        <f t="shared" si="31"/>
        <v>96440</v>
      </c>
      <c r="DA276">
        <f t="shared" si="32"/>
        <v>1</v>
      </c>
      <c r="DB276">
        <v>0</v>
      </c>
    </row>
    <row r="277" spans="1:106" ht="12.75">
      <c r="A277">
        <f>ROW(Source!A170)</f>
        <v>170</v>
      </c>
      <c r="B277">
        <v>31892590</v>
      </c>
      <c r="C277">
        <v>31893203</v>
      </c>
      <c r="D277">
        <v>27425836</v>
      </c>
      <c r="E277">
        <v>1</v>
      </c>
      <c r="F277">
        <v>1</v>
      </c>
      <c r="G277">
        <v>1</v>
      </c>
      <c r="H277">
        <v>3</v>
      </c>
      <c r="I277" t="s">
        <v>529</v>
      </c>
      <c r="J277" t="s">
        <v>530</v>
      </c>
      <c r="K277" t="s">
        <v>531</v>
      </c>
      <c r="L277">
        <v>1346</v>
      </c>
      <c r="N277">
        <v>1009</v>
      </c>
      <c r="O277" t="s">
        <v>493</v>
      </c>
      <c r="P277" t="s">
        <v>493</v>
      </c>
      <c r="Q277">
        <v>1</v>
      </c>
      <c r="W277">
        <v>0</v>
      </c>
      <c r="X277">
        <v>495326563</v>
      </c>
      <c r="Y277">
        <v>0.01</v>
      </c>
      <c r="AA277">
        <v>35.7</v>
      </c>
      <c r="AB277">
        <v>0</v>
      </c>
      <c r="AC277">
        <v>0</v>
      </c>
      <c r="AD277">
        <v>0</v>
      </c>
      <c r="AE277">
        <v>35.7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0.01</v>
      </c>
      <c r="AV277">
        <v>0</v>
      </c>
      <c r="AW277">
        <v>2</v>
      </c>
      <c r="AX277">
        <v>31893224</v>
      </c>
      <c r="AY277">
        <v>1</v>
      </c>
      <c r="AZ277">
        <v>0</v>
      </c>
      <c r="BA277">
        <v>263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Y277*Source!I170</f>
        <v>0.04</v>
      </c>
      <c r="CY277">
        <f t="shared" si="30"/>
        <v>35.7</v>
      </c>
      <c r="CZ277">
        <f t="shared" si="31"/>
        <v>35.7</v>
      </c>
      <c r="DA277">
        <f t="shared" si="32"/>
        <v>1</v>
      </c>
      <c r="DB277">
        <v>0</v>
      </c>
    </row>
    <row r="278" spans="1:106" ht="12.75">
      <c r="A278">
        <f>ROW(Source!A170)</f>
        <v>170</v>
      </c>
      <c r="B278">
        <v>31892590</v>
      </c>
      <c r="C278">
        <v>31893203</v>
      </c>
      <c r="D278">
        <v>27437151</v>
      </c>
      <c r="E278">
        <v>1</v>
      </c>
      <c r="F278">
        <v>1</v>
      </c>
      <c r="G278">
        <v>1</v>
      </c>
      <c r="H278">
        <v>3</v>
      </c>
      <c r="I278" t="s">
        <v>257</v>
      </c>
      <c r="J278" t="s">
        <v>259</v>
      </c>
      <c r="K278" t="s">
        <v>258</v>
      </c>
      <c r="L278">
        <v>1354</v>
      </c>
      <c r="N278">
        <v>1010</v>
      </c>
      <c r="O278" t="s">
        <v>55</v>
      </c>
      <c r="P278" t="s">
        <v>55</v>
      </c>
      <c r="Q278">
        <v>1</v>
      </c>
      <c r="W278">
        <v>0</v>
      </c>
      <c r="X278">
        <v>782910884</v>
      </c>
      <c r="Y278">
        <v>1</v>
      </c>
      <c r="AA278">
        <v>14.57</v>
      </c>
      <c r="AB278">
        <v>0</v>
      </c>
      <c r="AC278">
        <v>0</v>
      </c>
      <c r="AD278">
        <v>0</v>
      </c>
      <c r="AE278">
        <v>14.57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0</v>
      </c>
      <c r="AP278">
        <v>0</v>
      </c>
      <c r="AQ278">
        <v>0</v>
      </c>
      <c r="AR278">
        <v>0</v>
      </c>
      <c r="AT278">
        <v>1</v>
      </c>
      <c r="AV278">
        <v>0</v>
      </c>
      <c r="AW278">
        <v>1</v>
      </c>
      <c r="AX278">
        <v>-1</v>
      </c>
      <c r="AY278">
        <v>0</v>
      </c>
      <c r="AZ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Y278*Source!I170</f>
        <v>4</v>
      </c>
      <c r="CY278">
        <f t="shared" si="30"/>
        <v>14.57</v>
      </c>
      <c r="CZ278">
        <f t="shared" si="31"/>
        <v>14.57</v>
      </c>
      <c r="DA278">
        <f t="shared" si="32"/>
        <v>1</v>
      </c>
      <c r="DB278">
        <v>0</v>
      </c>
    </row>
    <row r="279" spans="1:106" ht="12.75">
      <c r="A279">
        <f>ROW(Source!A170)</f>
        <v>170</v>
      </c>
      <c r="B279">
        <v>31892590</v>
      </c>
      <c r="C279">
        <v>31893203</v>
      </c>
      <c r="D279">
        <v>27438980</v>
      </c>
      <c r="E279">
        <v>1</v>
      </c>
      <c r="F279">
        <v>1</v>
      </c>
      <c r="G279">
        <v>1</v>
      </c>
      <c r="H279">
        <v>3</v>
      </c>
      <c r="I279" t="s">
        <v>478</v>
      </c>
      <c r="J279" t="s">
        <v>479</v>
      </c>
      <c r="K279" t="s">
        <v>480</v>
      </c>
      <c r="L279">
        <v>1374</v>
      </c>
      <c r="N279">
        <v>1013</v>
      </c>
      <c r="O279" t="s">
        <v>481</v>
      </c>
      <c r="P279" t="s">
        <v>481</v>
      </c>
      <c r="Q279">
        <v>1</v>
      </c>
      <c r="W279">
        <v>0</v>
      </c>
      <c r="X279">
        <v>809342610</v>
      </c>
      <c r="Y279">
        <v>0.4</v>
      </c>
      <c r="AA279">
        <v>1</v>
      </c>
      <c r="AB279">
        <v>0</v>
      </c>
      <c r="AC279">
        <v>0</v>
      </c>
      <c r="AD279">
        <v>0</v>
      </c>
      <c r="AE279">
        <v>1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T279">
        <v>0.4</v>
      </c>
      <c r="AV279">
        <v>0</v>
      </c>
      <c r="AW279">
        <v>2</v>
      </c>
      <c r="AX279">
        <v>31893225</v>
      </c>
      <c r="AY279">
        <v>1</v>
      </c>
      <c r="AZ279">
        <v>0</v>
      </c>
      <c r="BA279">
        <v>264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Y279*Source!I170</f>
        <v>1.6</v>
      </c>
      <c r="CY279">
        <f t="shared" si="30"/>
        <v>1</v>
      </c>
      <c r="CZ279">
        <f t="shared" si="31"/>
        <v>1</v>
      </c>
      <c r="DA279">
        <f t="shared" si="32"/>
        <v>1</v>
      </c>
      <c r="DB279">
        <v>0</v>
      </c>
    </row>
    <row r="280" spans="1:106" ht="12.75">
      <c r="A280">
        <f>ROW(Source!A170)</f>
        <v>170</v>
      </c>
      <c r="B280">
        <v>31892590</v>
      </c>
      <c r="C280">
        <v>31893203</v>
      </c>
      <c r="D280">
        <v>0</v>
      </c>
      <c r="E280">
        <v>0</v>
      </c>
      <c r="F280">
        <v>1</v>
      </c>
      <c r="G280">
        <v>1</v>
      </c>
      <c r="H280">
        <v>3</v>
      </c>
      <c r="I280" t="s">
        <v>251</v>
      </c>
      <c r="K280" t="s">
        <v>252</v>
      </c>
      <c r="L280">
        <v>1354</v>
      </c>
      <c r="N280">
        <v>1010</v>
      </c>
      <c r="O280" t="s">
        <v>55</v>
      </c>
      <c r="P280" t="s">
        <v>55</v>
      </c>
      <c r="Q280">
        <v>1</v>
      </c>
      <c r="W280">
        <v>0</v>
      </c>
      <c r="X280">
        <v>-1689897946</v>
      </c>
      <c r="Y280">
        <v>1</v>
      </c>
      <c r="AA280">
        <v>69.31</v>
      </c>
      <c r="AB280">
        <v>0</v>
      </c>
      <c r="AC280">
        <v>0</v>
      </c>
      <c r="AD280">
        <v>0</v>
      </c>
      <c r="AE280">
        <v>69.31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0</v>
      </c>
      <c r="AP280">
        <v>0</v>
      </c>
      <c r="AQ280">
        <v>0</v>
      </c>
      <c r="AR280">
        <v>0</v>
      </c>
      <c r="AT280">
        <v>1</v>
      </c>
      <c r="AV280">
        <v>0</v>
      </c>
      <c r="AW280">
        <v>1</v>
      </c>
      <c r="AX280">
        <v>-1</v>
      </c>
      <c r="AY280">
        <v>0</v>
      </c>
      <c r="AZ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Y280*Source!I170</f>
        <v>4</v>
      </c>
      <c r="CY280">
        <f t="shared" si="30"/>
        <v>69.31</v>
      </c>
      <c r="CZ280">
        <f t="shared" si="31"/>
        <v>69.31</v>
      </c>
      <c r="DA280">
        <f t="shared" si="32"/>
        <v>1</v>
      </c>
      <c r="DB280">
        <v>0</v>
      </c>
    </row>
    <row r="281" spans="1:106" ht="12.75">
      <c r="A281">
        <f>ROW(Source!A171)</f>
        <v>171</v>
      </c>
      <c r="B281">
        <v>31892591</v>
      </c>
      <c r="C281">
        <v>31893203</v>
      </c>
      <c r="D281">
        <v>27688513</v>
      </c>
      <c r="E281">
        <v>1</v>
      </c>
      <c r="F281">
        <v>1</v>
      </c>
      <c r="G281">
        <v>1</v>
      </c>
      <c r="H281">
        <v>1</v>
      </c>
      <c r="I281" t="s">
        <v>518</v>
      </c>
      <c r="K281" t="s">
        <v>519</v>
      </c>
      <c r="L281">
        <v>1369</v>
      </c>
      <c r="N281">
        <v>1013</v>
      </c>
      <c r="O281" t="s">
        <v>376</v>
      </c>
      <c r="P281" t="s">
        <v>376</v>
      </c>
      <c r="Q281">
        <v>1</v>
      </c>
      <c r="W281">
        <v>0</v>
      </c>
      <c r="X281">
        <v>-1503015272</v>
      </c>
      <c r="Y281">
        <v>1.87</v>
      </c>
      <c r="AA281">
        <v>0</v>
      </c>
      <c r="AB281">
        <v>0</v>
      </c>
      <c r="AC281">
        <v>0</v>
      </c>
      <c r="AD281">
        <v>68.73</v>
      </c>
      <c r="AE281">
        <v>0</v>
      </c>
      <c r="AF281">
        <v>0</v>
      </c>
      <c r="AG281">
        <v>0</v>
      </c>
      <c r="AH281">
        <v>10.59</v>
      </c>
      <c r="AI281">
        <v>1</v>
      </c>
      <c r="AJ281">
        <v>1</v>
      </c>
      <c r="AK281">
        <v>1</v>
      </c>
      <c r="AL281">
        <v>6.49</v>
      </c>
      <c r="AN281">
        <v>0</v>
      </c>
      <c r="AO281">
        <v>1</v>
      </c>
      <c r="AP281">
        <v>0</v>
      </c>
      <c r="AQ281">
        <v>0</v>
      </c>
      <c r="AR281">
        <v>0</v>
      </c>
      <c r="AT281">
        <v>1.87</v>
      </c>
      <c r="AV281">
        <v>1</v>
      </c>
      <c r="AW281">
        <v>2</v>
      </c>
      <c r="AX281">
        <v>31893216</v>
      </c>
      <c r="AY281">
        <v>1</v>
      </c>
      <c r="AZ281">
        <v>0</v>
      </c>
      <c r="BA281">
        <v>265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Y281*Source!I171</f>
        <v>7.48</v>
      </c>
      <c r="CY281">
        <f>AD281</f>
        <v>68.73</v>
      </c>
      <c r="CZ281">
        <f>AH281</f>
        <v>10.59</v>
      </c>
      <c r="DA281">
        <f>AL281</f>
        <v>6.49</v>
      </c>
      <c r="DB281">
        <v>0</v>
      </c>
    </row>
    <row r="282" spans="1:106" ht="12.75">
      <c r="A282">
        <f>ROW(Source!A171)</f>
        <v>171</v>
      </c>
      <c r="B282">
        <v>31892591</v>
      </c>
      <c r="C282">
        <v>31893203</v>
      </c>
      <c r="D282">
        <v>121548</v>
      </c>
      <c r="E282">
        <v>1</v>
      </c>
      <c r="F282">
        <v>1</v>
      </c>
      <c r="G282">
        <v>1</v>
      </c>
      <c r="H282">
        <v>1</v>
      </c>
      <c r="I282" t="s">
        <v>26</v>
      </c>
      <c r="K282" t="s">
        <v>377</v>
      </c>
      <c r="L282">
        <v>608254</v>
      </c>
      <c r="N282">
        <v>1013</v>
      </c>
      <c r="O282" t="s">
        <v>378</v>
      </c>
      <c r="P282" t="s">
        <v>378</v>
      </c>
      <c r="Q282">
        <v>1</v>
      </c>
      <c r="W282">
        <v>0</v>
      </c>
      <c r="X282">
        <v>-185737400</v>
      </c>
      <c r="Y282">
        <v>0.69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6.49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T282">
        <v>0.69</v>
      </c>
      <c r="AV282">
        <v>2</v>
      </c>
      <c r="AW282">
        <v>2</v>
      </c>
      <c r="AX282">
        <v>31893217</v>
      </c>
      <c r="AY282">
        <v>1</v>
      </c>
      <c r="AZ282">
        <v>0</v>
      </c>
      <c r="BA282">
        <v>266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Y282*Source!I171</f>
        <v>2.76</v>
      </c>
      <c r="CY282">
        <f>AD282</f>
        <v>0</v>
      </c>
      <c r="CZ282">
        <f>AH282</f>
        <v>0</v>
      </c>
      <c r="DA282">
        <f>AL282</f>
        <v>1</v>
      </c>
      <c r="DB282">
        <v>0</v>
      </c>
    </row>
    <row r="283" spans="1:106" ht="12.75">
      <c r="A283">
        <f>ROW(Source!A171)</f>
        <v>171</v>
      </c>
      <c r="B283">
        <v>31892591</v>
      </c>
      <c r="C283">
        <v>31893203</v>
      </c>
      <c r="D283">
        <v>27439488</v>
      </c>
      <c r="E283">
        <v>1</v>
      </c>
      <c r="F283">
        <v>1</v>
      </c>
      <c r="G283">
        <v>1</v>
      </c>
      <c r="H283">
        <v>2</v>
      </c>
      <c r="I283" t="s">
        <v>484</v>
      </c>
      <c r="J283" t="s">
        <v>485</v>
      </c>
      <c r="K283" t="s">
        <v>486</v>
      </c>
      <c r="L283">
        <v>1368</v>
      </c>
      <c r="N283">
        <v>1011</v>
      </c>
      <c r="O283" t="s">
        <v>382</v>
      </c>
      <c r="P283" t="s">
        <v>382</v>
      </c>
      <c r="Q283">
        <v>1</v>
      </c>
      <c r="W283">
        <v>0</v>
      </c>
      <c r="X283">
        <v>1935423198</v>
      </c>
      <c r="Y283">
        <v>0.02</v>
      </c>
      <c r="AA283">
        <v>0</v>
      </c>
      <c r="AB283">
        <v>738.63</v>
      </c>
      <c r="AC283">
        <v>13.61</v>
      </c>
      <c r="AD283">
        <v>0</v>
      </c>
      <c r="AE283">
        <v>0</v>
      </c>
      <c r="AF283">
        <v>113.81</v>
      </c>
      <c r="AG283">
        <v>13.61</v>
      </c>
      <c r="AH283">
        <v>0</v>
      </c>
      <c r="AI283">
        <v>1</v>
      </c>
      <c r="AJ283">
        <v>6.49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T283">
        <v>0.02</v>
      </c>
      <c r="AV283">
        <v>0</v>
      </c>
      <c r="AW283">
        <v>2</v>
      </c>
      <c r="AX283">
        <v>31893218</v>
      </c>
      <c r="AY283">
        <v>1</v>
      </c>
      <c r="AZ283">
        <v>0</v>
      </c>
      <c r="BA283">
        <v>267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Y283*Source!I171</f>
        <v>0.08</v>
      </c>
      <c r="CY283">
        <f>AB283</f>
        <v>738.63</v>
      </c>
      <c r="CZ283">
        <f>AF283</f>
        <v>113.81</v>
      </c>
      <c r="DA283">
        <f>AJ283</f>
        <v>6.49</v>
      </c>
      <c r="DB283">
        <v>0</v>
      </c>
    </row>
    <row r="284" spans="1:106" ht="12.75">
      <c r="A284">
        <f>ROW(Source!A171)</f>
        <v>171</v>
      </c>
      <c r="B284">
        <v>31892591</v>
      </c>
      <c r="C284">
        <v>31893203</v>
      </c>
      <c r="D284">
        <v>27439637</v>
      </c>
      <c r="E284">
        <v>1</v>
      </c>
      <c r="F284">
        <v>1</v>
      </c>
      <c r="G284">
        <v>1</v>
      </c>
      <c r="H284">
        <v>2</v>
      </c>
      <c r="I284" t="s">
        <v>520</v>
      </c>
      <c r="J284" t="s">
        <v>521</v>
      </c>
      <c r="K284" t="s">
        <v>522</v>
      </c>
      <c r="L284">
        <v>1368</v>
      </c>
      <c r="N284">
        <v>1011</v>
      </c>
      <c r="O284" t="s">
        <v>382</v>
      </c>
      <c r="P284" t="s">
        <v>382</v>
      </c>
      <c r="Q284">
        <v>1</v>
      </c>
      <c r="W284">
        <v>0</v>
      </c>
      <c r="X284">
        <v>1432944496</v>
      </c>
      <c r="Y284">
        <v>0.67</v>
      </c>
      <c r="AA284">
        <v>0</v>
      </c>
      <c r="AB284">
        <v>859.6</v>
      </c>
      <c r="AC284">
        <v>13.61</v>
      </c>
      <c r="AD284">
        <v>0</v>
      </c>
      <c r="AE284">
        <v>0</v>
      </c>
      <c r="AF284">
        <v>132.45</v>
      </c>
      <c r="AG284">
        <v>13.61</v>
      </c>
      <c r="AH284">
        <v>0</v>
      </c>
      <c r="AI284">
        <v>1</v>
      </c>
      <c r="AJ284">
        <v>6.49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T284">
        <v>0.67</v>
      </c>
      <c r="AV284">
        <v>0</v>
      </c>
      <c r="AW284">
        <v>2</v>
      </c>
      <c r="AX284">
        <v>31893219</v>
      </c>
      <c r="AY284">
        <v>1</v>
      </c>
      <c r="AZ284">
        <v>0</v>
      </c>
      <c r="BA284">
        <v>268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Y284*Source!I171</f>
        <v>2.68</v>
      </c>
      <c r="CY284">
        <f>AB284</f>
        <v>859.6</v>
      </c>
      <c r="CZ284">
        <f>AF284</f>
        <v>132.45</v>
      </c>
      <c r="DA284">
        <f>AJ284</f>
        <v>6.49</v>
      </c>
      <c r="DB284">
        <v>0</v>
      </c>
    </row>
    <row r="285" spans="1:106" ht="12.75">
      <c r="A285">
        <f>ROW(Source!A171)</f>
        <v>171</v>
      </c>
      <c r="B285">
        <v>31892591</v>
      </c>
      <c r="C285">
        <v>31893203</v>
      </c>
      <c r="D285">
        <v>27441327</v>
      </c>
      <c r="E285">
        <v>1</v>
      </c>
      <c r="F285">
        <v>1</v>
      </c>
      <c r="G285">
        <v>1</v>
      </c>
      <c r="H285">
        <v>2</v>
      </c>
      <c r="I285" t="s">
        <v>391</v>
      </c>
      <c r="J285" t="s">
        <v>392</v>
      </c>
      <c r="K285" t="s">
        <v>393</v>
      </c>
      <c r="L285">
        <v>1368</v>
      </c>
      <c r="N285">
        <v>1011</v>
      </c>
      <c r="O285" t="s">
        <v>382</v>
      </c>
      <c r="P285" t="s">
        <v>382</v>
      </c>
      <c r="Q285">
        <v>1</v>
      </c>
      <c r="W285">
        <v>0</v>
      </c>
      <c r="X285">
        <v>-1583389094</v>
      </c>
      <c r="Y285">
        <v>0.02</v>
      </c>
      <c r="AA285">
        <v>0</v>
      </c>
      <c r="AB285">
        <v>605.97</v>
      </c>
      <c r="AC285">
        <v>11.69</v>
      </c>
      <c r="AD285">
        <v>0</v>
      </c>
      <c r="AE285">
        <v>0</v>
      </c>
      <c r="AF285">
        <v>93.37</v>
      </c>
      <c r="AG285">
        <v>11.69</v>
      </c>
      <c r="AH285">
        <v>0</v>
      </c>
      <c r="AI285">
        <v>1</v>
      </c>
      <c r="AJ285">
        <v>6.49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0.02</v>
      </c>
      <c r="AV285">
        <v>0</v>
      </c>
      <c r="AW285">
        <v>2</v>
      </c>
      <c r="AX285">
        <v>31893220</v>
      </c>
      <c r="AY285">
        <v>1</v>
      </c>
      <c r="AZ285">
        <v>0</v>
      </c>
      <c r="BA285">
        <v>269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Y285*Source!I171</f>
        <v>0.08</v>
      </c>
      <c r="CY285">
        <f>AB285</f>
        <v>605.97</v>
      </c>
      <c r="CZ285">
        <f>AF285</f>
        <v>93.37</v>
      </c>
      <c r="DA285">
        <f>AJ285</f>
        <v>6.49</v>
      </c>
      <c r="DB285">
        <v>0</v>
      </c>
    </row>
    <row r="286" spans="1:106" ht="12.75">
      <c r="A286">
        <f>ROW(Source!A171)</f>
        <v>171</v>
      </c>
      <c r="B286">
        <v>31892591</v>
      </c>
      <c r="C286">
        <v>31893203</v>
      </c>
      <c r="D286">
        <v>27374869</v>
      </c>
      <c r="E286">
        <v>1</v>
      </c>
      <c r="F286">
        <v>1</v>
      </c>
      <c r="G286">
        <v>1</v>
      </c>
      <c r="H286">
        <v>3</v>
      </c>
      <c r="I286" t="s">
        <v>523</v>
      </c>
      <c r="J286" t="s">
        <v>524</v>
      </c>
      <c r="K286" t="s">
        <v>525</v>
      </c>
      <c r="L286">
        <v>1346</v>
      </c>
      <c r="N286">
        <v>1009</v>
      </c>
      <c r="O286" t="s">
        <v>493</v>
      </c>
      <c r="P286" t="s">
        <v>493</v>
      </c>
      <c r="Q286">
        <v>1</v>
      </c>
      <c r="W286">
        <v>0</v>
      </c>
      <c r="X286">
        <v>673733775</v>
      </c>
      <c r="Y286">
        <v>0.012</v>
      </c>
      <c r="AA286">
        <v>156.93</v>
      </c>
      <c r="AB286">
        <v>0</v>
      </c>
      <c r="AC286">
        <v>0</v>
      </c>
      <c r="AD286">
        <v>0</v>
      </c>
      <c r="AE286">
        <v>24.18</v>
      </c>
      <c r="AF286">
        <v>0</v>
      </c>
      <c r="AG286">
        <v>0</v>
      </c>
      <c r="AH286">
        <v>0</v>
      </c>
      <c r="AI286">
        <v>6.49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0.012</v>
      </c>
      <c r="AV286">
        <v>0</v>
      </c>
      <c r="AW286">
        <v>2</v>
      </c>
      <c r="AX286">
        <v>31893221</v>
      </c>
      <c r="AY286">
        <v>1</v>
      </c>
      <c r="AZ286">
        <v>0</v>
      </c>
      <c r="BA286">
        <v>270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Y286*Source!I171</f>
        <v>0.048</v>
      </c>
      <c r="CY286">
        <f aca="true" t="shared" si="33" ref="CY286:CY292">AA286</f>
        <v>156.93</v>
      </c>
      <c r="CZ286">
        <f aca="true" t="shared" si="34" ref="CZ286:CZ292">AE286</f>
        <v>24.18</v>
      </c>
      <c r="DA286">
        <f aca="true" t="shared" si="35" ref="DA286:DA292">AI286</f>
        <v>6.49</v>
      </c>
      <c r="DB286">
        <v>0</v>
      </c>
    </row>
    <row r="287" spans="1:106" ht="12.75">
      <c r="A287">
        <f>ROW(Source!A171)</f>
        <v>171</v>
      </c>
      <c r="B287">
        <v>31892591</v>
      </c>
      <c r="C287">
        <v>31893203</v>
      </c>
      <c r="D287">
        <v>27374913</v>
      </c>
      <c r="E287">
        <v>1</v>
      </c>
      <c r="F287">
        <v>1</v>
      </c>
      <c r="G287">
        <v>1</v>
      </c>
      <c r="H287">
        <v>3</v>
      </c>
      <c r="I287" t="s">
        <v>494</v>
      </c>
      <c r="J287" t="s">
        <v>495</v>
      </c>
      <c r="K287" t="s">
        <v>496</v>
      </c>
      <c r="L287">
        <v>1346</v>
      </c>
      <c r="N287">
        <v>1009</v>
      </c>
      <c r="O287" t="s">
        <v>493</v>
      </c>
      <c r="P287" t="s">
        <v>493</v>
      </c>
      <c r="Q287">
        <v>1</v>
      </c>
      <c r="W287">
        <v>0</v>
      </c>
      <c r="X287">
        <v>-223885464</v>
      </c>
      <c r="Y287">
        <v>0.01</v>
      </c>
      <c r="AA287">
        <v>197.3</v>
      </c>
      <c r="AB287">
        <v>0</v>
      </c>
      <c r="AC287">
        <v>0</v>
      </c>
      <c r="AD287">
        <v>0</v>
      </c>
      <c r="AE287">
        <v>30.4</v>
      </c>
      <c r="AF287">
        <v>0</v>
      </c>
      <c r="AG287">
        <v>0</v>
      </c>
      <c r="AH287">
        <v>0</v>
      </c>
      <c r="AI287">
        <v>6.49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0.01</v>
      </c>
      <c r="AV287">
        <v>0</v>
      </c>
      <c r="AW287">
        <v>2</v>
      </c>
      <c r="AX287">
        <v>31893222</v>
      </c>
      <c r="AY287">
        <v>1</v>
      </c>
      <c r="AZ287">
        <v>0</v>
      </c>
      <c r="BA287">
        <v>271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Y287*Source!I171</f>
        <v>0.04</v>
      </c>
      <c r="CY287">
        <f t="shared" si="33"/>
        <v>197.3</v>
      </c>
      <c r="CZ287">
        <f t="shared" si="34"/>
        <v>30.4</v>
      </c>
      <c r="DA287">
        <f t="shared" si="35"/>
        <v>6.49</v>
      </c>
      <c r="DB287">
        <v>0</v>
      </c>
    </row>
    <row r="288" spans="1:106" ht="12.75">
      <c r="A288">
        <f>ROW(Source!A171)</f>
        <v>171</v>
      </c>
      <c r="B288">
        <v>31892591</v>
      </c>
      <c r="C288">
        <v>31893203</v>
      </c>
      <c r="D288">
        <v>27421855</v>
      </c>
      <c r="E288">
        <v>1</v>
      </c>
      <c r="F288">
        <v>1</v>
      </c>
      <c r="G288">
        <v>1</v>
      </c>
      <c r="H288">
        <v>3</v>
      </c>
      <c r="I288" t="s">
        <v>526</v>
      </c>
      <c r="J288" t="s">
        <v>527</v>
      </c>
      <c r="K288" t="s">
        <v>528</v>
      </c>
      <c r="L288">
        <v>1348</v>
      </c>
      <c r="N288">
        <v>1009</v>
      </c>
      <c r="O288" t="s">
        <v>83</v>
      </c>
      <c r="P288" t="s">
        <v>83</v>
      </c>
      <c r="Q288">
        <v>1000</v>
      </c>
      <c r="W288">
        <v>0</v>
      </c>
      <c r="X288">
        <v>1380407697</v>
      </c>
      <c r="Y288">
        <v>0.0005</v>
      </c>
      <c r="AA288">
        <v>625895.6</v>
      </c>
      <c r="AB288">
        <v>0</v>
      </c>
      <c r="AC288">
        <v>0</v>
      </c>
      <c r="AD288">
        <v>0</v>
      </c>
      <c r="AE288">
        <v>96440</v>
      </c>
      <c r="AF288">
        <v>0</v>
      </c>
      <c r="AG288">
        <v>0</v>
      </c>
      <c r="AH288">
        <v>0</v>
      </c>
      <c r="AI288">
        <v>6.49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0.0005</v>
      </c>
      <c r="AV288">
        <v>0</v>
      </c>
      <c r="AW288">
        <v>2</v>
      </c>
      <c r="AX288">
        <v>31893223</v>
      </c>
      <c r="AY288">
        <v>1</v>
      </c>
      <c r="AZ288">
        <v>0</v>
      </c>
      <c r="BA288">
        <v>272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Y288*Source!I171</f>
        <v>0.002</v>
      </c>
      <c r="CY288">
        <f t="shared" si="33"/>
        <v>625895.6</v>
      </c>
      <c r="CZ288">
        <f t="shared" si="34"/>
        <v>96440</v>
      </c>
      <c r="DA288">
        <f t="shared" si="35"/>
        <v>6.49</v>
      </c>
      <c r="DB288">
        <v>0</v>
      </c>
    </row>
    <row r="289" spans="1:106" ht="12.75">
      <c r="A289">
        <f>ROW(Source!A171)</f>
        <v>171</v>
      </c>
      <c r="B289">
        <v>31892591</v>
      </c>
      <c r="C289">
        <v>31893203</v>
      </c>
      <c r="D289">
        <v>27425836</v>
      </c>
      <c r="E289">
        <v>1</v>
      </c>
      <c r="F289">
        <v>1</v>
      </c>
      <c r="G289">
        <v>1</v>
      </c>
      <c r="H289">
        <v>3</v>
      </c>
      <c r="I289" t="s">
        <v>529</v>
      </c>
      <c r="J289" t="s">
        <v>530</v>
      </c>
      <c r="K289" t="s">
        <v>531</v>
      </c>
      <c r="L289">
        <v>1346</v>
      </c>
      <c r="N289">
        <v>1009</v>
      </c>
      <c r="O289" t="s">
        <v>493</v>
      </c>
      <c r="P289" t="s">
        <v>493</v>
      </c>
      <c r="Q289">
        <v>1</v>
      </c>
      <c r="W289">
        <v>0</v>
      </c>
      <c r="X289">
        <v>495326563</v>
      </c>
      <c r="Y289">
        <v>0.01</v>
      </c>
      <c r="AA289">
        <v>231.69</v>
      </c>
      <c r="AB289">
        <v>0</v>
      </c>
      <c r="AC289">
        <v>0</v>
      </c>
      <c r="AD289">
        <v>0</v>
      </c>
      <c r="AE289">
        <v>35.7</v>
      </c>
      <c r="AF289">
        <v>0</v>
      </c>
      <c r="AG289">
        <v>0</v>
      </c>
      <c r="AH289">
        <v>0</v>
      </c>
      <c r="AI289">
        <v>6.49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0.01</v>
      </c>
      <c r="AV289">
        <v>0</v>
      </c>
      <c r="AW289">
        <v>2</v>
      </c>
      <c r="AX289">
        <v>31893224</v>
      </c>
      <c r="AY289">
        <v>1</v>
      </c>
      <c r="AZ289">
        <v>0</v>
      </c>
      <c r="BA289">
        <v>273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Y289*Source!I171</f>
        <v>0.04</v>
      </c>
      <c r="CY289">
        <f t="shared" si="33"/>
        <v>231.69</v>
      </c>
      <c r="CZ289">
        <f t="shared" si="34"/>
        <v>35.7</v>
      </c>
      <c r="DA289">
        <f t="shared" si="35"/>
        <v>6.49</v>
      </c>
      <c r="DB289">
        <v>0</v>
      </c>
    </row>
    <row r="290" spans="1:106" ht="12.75">
      <c r="A290">
        <f>ROW(Source!A171)</f>
        <v>171</v>
      </c>
      <c r="B290">
        <v>31892591</v>
      </c>
      <c r="C290">
        <v>31893203</v>
      </c>
      <c r="D290">
        <v>27437151</v>
      </c>
      <c r="E290">
        <v>1</v>
      </c>
      <c r="F290">
        <v>1</v>
      </c>
      <c r="G290">
        <v>1</v>
      </c>
      <c r="H290">
        <v>3</v>
      </c>
      <c r="I290" t="s">
        <v>257</v>
      </c>
      <c r="J290" t="s">
        <v>259</v>
      </c>
      <c r="K290" t="s">
        <v>258</v>
      </c>
      <c r="L290">
        <v>1354</v>
      </c>
      <c r="N290">
        <v>1010</v>
      </c>
      <c r="O290" t="s">
        <v>55</v>
      </c>
      <c r="P290" t="s">
        <v>55</v>
      </c>
      <c r="Q290">
        <v>1</v>
      </c>
      <c r="W290">
        <v>0</v>
      </c>
      <c r="X290">
        <v>782910884</v>
      </c>
      <c r="Y290">
        <v>1</v>
      </c>
      <c r="AA290">
        <v>94.56</v>
      </c>
      <c r="AB290">
        <v>0</v>
      </c>
      <c r="AC290">
        <v>0</v>
      </c>
      <c r="AD290">
        <v>0</v>
      </c>
      <c r="AE290">
        <v>14.57</v>
      </c>
      <c r="AF290">
        <v>0</v>
      </c>
      <c r="AG290">
        <v>0</v>
      </c>
      <c r="AH290">
        <v>0</v>
      </c>
      <c r="AI290">
        <v>6.49</v>
      </c>
      <c r="AJ290">
        <v>1</v>
      </c>
      <c r="AK290">
        <v>1</v>
      </c>
      <c r="AL290">
        <v>1</v>
      </c>
      <c r="AN290">
        <v>0</v>
      </c>
      <c r="AO290">
        <v>0</v>
      </c>
      <c r="AP290">
        <v>0</v>
      </c>
      <c r="AQ290">
        <v>0</v>
      </c>
      <c r="AR290">
        <v>0</v>
      </c>
      <c r="AT290">
        <v>1</v>
      </c>
      <c r="AV290">
        <v>0</v>
      </c>
      <c r="AW290">
        <v>1</v>
      </c>
      <c r="AX290">
        <v>-1</v>
      </c>
      <c r="AY290">
        <v>0</v>
      </c>
      <c r="AZ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Y290*Source!I171</f>
        <v>4</v>
      </c>
      <c r="CY290">
        <f t="shared" si="33"/>
        <v>94.56</v>
      </c>
      <c r="CZ290">
        <f t="shared" si="34"/>
        <v>14.57</v>
      </c>
      <c r="DA290">
        <f t="shared" si="35"/>
        <v>6.49</v>
      </c>
      <c r="DB290">
        <v>0</v>
      </c>
    </row>
    <row r="291" spans="1:106" ht="12.75">
      <c r="A291">
        <f>ROW(Source!A171)</f>
        <v>171</v>
      </c>
      <c r="B291">
        <v>31892591</v>
      </c>
      <c r="C291">
        <v>31893203</v>
      </c>
      <c r="D291">
        <v>27438980</v>
      </c>
      <c r="E291">
        <v>1</v>
      </c>
      <c r="F291">
        <v>1</v>
      </c>
      <c r="G291">
        <v>1</v>
      </c>
      <c r="H291">
        <v>3</v>
      </c>
      <c r="I291" t="s">
        <v>478</v>
      </c>
      <c r="J291" t="s">
        <v>479</v>
      </c>
      <c r="K291" t="s">
        <v>480</v>
      </c>
      <c r="L291">
        <v>1374</v>
      </c>
      <c r="N291">
        <v>1013</v>
      </c>
      <c r="O291" t="s">
        <v>481</v>
      </c>
      <c r="P291" t="s">
        <v>481</v>
      </c>
      <c r="Q291">
        <v>1</v>
      </c>
      <c r="W291">
        <v>0</v>
      </c>
      <c r="X291">
        <v>809342610</v>
      </c>
      <c r="Y291">
        <v>0.4</v>
      </c>
      <c r="AA291">
        <v>6.49</v>
      </c>
      <c r="AB291">
        <v>0</v>
      </c>
      <c r="AC291">
        <v>0</v>
      </c>
      <c r="AD291">
        <v>0</v>
      </c>
      <c r="AE291">
        <v>1</v>
      </c>
      <c r="AF291">
        <v>0</v>
      </c>
      <c r="AG291">
        <v>0</v>
      </c>
      <c r="AH291">
        <v>0</v>
      </c>
      <c r="AI291">
        <v>6.49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T291">
        <v>0.4</v>
      </c>
      <c r="AV291">
        <v>0</v>
      </c>
      <c r="AW291">
        <v>2</v>
      </c>
      <c r="AX291">
        <v>31893225</v>
      </c>
      <c r="AY291">
        <v>1</v>
      </c>
      <c r="AZ291">
        <v>0</v>
      </c>
      <c r="BA291">
        <v>274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Y291*Source!I171</f>
        <v>1.6</v>
      </c>
      <c r="CY291">
        <f t="shared" si="33"/>
        <v>6.49</v>
      </c>
      <c r="CZ291">
        <f t="shared" si="34"/>
        <v>1</v>
      </c>
      <c r="DA291">
        <f t="shared" si="35"/>
        <v>6.49</v>
      </c>
      <c r="DB291">
        <v>0</v>
      </c>
    </row>
    <row r="292" spans="1:106" ht="12.75">
      <c r="A292">
        <f>ROW(Source!A171)</f>
        <v>171</v>
      </c>
      <c r="B292">
        <v>31892591</v>
      </c>
      <c r="C292">
        <v>31893203</v>
      </c>
      <c r="D292">
        <v>0</v>
      </c>
      <c r="E292">
        <v>0</v>
      </c>
      <c r="F292">
        <v>1</v>
      </c>
      <c r="G292">
        <v>1</v>
      </c>
      <c r="H292">
        <v>3</v>
      </c>
      <c r="I292" t="s">
        <v>251</v>
      </c>
      <c r="K292" t="s">
        <v>252</v>
      </c>
      <c r="L292">
        <v>1354</v>
      </c>
      <c r="N292">
        <v>1010</v>
      </c>
      <c r="O292" t="s">
        <v>55</v>
      </c>
      <c r="P292" t="s">
        <v>55</v>
      </c>
      <c r="Q292">
        <v>1</v>
      </c>
      <c r="W292">
        <v>0</v>
      </c>
      <c r="X292">
        <v>-1689897946</v>
      </c>
      <c r="Y292">
        <v>1</v>
      </c>
      <c r="AA292">
        <v>444.97</v>
      </c>
      <c r="AB292">
        <v>0</v>
      </c>
      <c r="AC292">
        <v>0</v>
      </c>
      <c r="AD292">
        <v>0</v>
      </c>
      <c r="AE292">
        <v>69.31</v>
      </c>
      <c r="AF292">
        <v>0</v>
      </c>
      <c r="AG292">
        <v>0</v>
      </c>
      <c r="AH292">
        <v>0</v>
      </c>
      <c r="AI292">
        <v>6.42</v>
      </c>
      <c r="AJ292">
        <v>1</v>
      </c>
      <c r="AK292">
        <v>1</v>
      </c>
      <c r="AL292">
        <v>1</v>
      </c>
      <c r="AN292">
        <v>0</v>
      </c>
      <c r="AO292">
        <v>0</v>
      </c>
      <c r="AP292">
        <v>0</v>
      </c>
      <c r="AQ292">
        <v>0</v>
      </c>
      <c r="AR292">
        <v>0</v>
      </c>
      <c r="AT292">
        <v>1</v>
      </c>
      <c r="AV292">
        <v>0</v>
      </c>
      <c r="AW292">
        <v>1</v>
      </c>
      <c r="AX292">
        <v>-1</v>
      </c>
      <c r="AY292">
        <v>0</v>
      </c>
      <c r="AZ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Y292*Source!I171</f>
        <v>4</v>
      </c>
      <c r="CY292">
        <f t="shared" si="33"/>
        <v>444.97</v>
      </c>
      <c r="CZ292">
        <f t="shared" si="34"/>
        <v>69.31</v>
      </c>
      <c r="DA292">
        <f t="shared" si="35"/>
        <v>6.42</v>
      </c>
      <c r="DB292">
        <v>0</v>
      </c>
    </row>
    <row r="293" spans="1:106" ht="12.75">
      <c r="A293">
        <f>ROW(Source!A176)</f>
        <v>176</v>
      </c>
      <c r="B293">
        <v>31892590</v>
      </c>
      <c r="C293">
        <v>31893228</v>
      </c>
      <c r="D293">
        <v>27688264</v>
      </c>
      <c r="E293">
        <v>1</v>
      </c>
      <c r="F293">
        <v>1</v>
      </c>
      <c r="G293">
        <v>1</v>
      </c>
      <c r="H293">
        <v>1</v>
      </c>
      <c r="I293" t="s">
        <v>504</v>
      </c>
      <c r="K293" t="s">
        <v>505</v>
      </c>
      <c r="L293">
        <v>1369</v>
      </c>
      <c r="N293">
        <v>1013</v>
      </c>
      <c r="O293" t="s">
        <v>376</v>
      </c>
      <c r="P293" t="s">
        <v>376</v>
      </c>
      <c r="Q293">
        <v>1</v>
      </c>
      <c r="W293">
        <v>0</v>
      </c>
      <c r="X293">
        <v>1948324971</v>
      </c>
      <c r="Y293">
        <v>1.12</v>
      </c>
      <c r="AA293">
        <v>0</v>
      </c>
      <c r="AB293">
        <v>0</v>
      </c>
      <c r="AC293">
        <v>0</v>
      </c>
      <c r="AD293">
        <v>10</v>
      </c>
      <c r="AE293">
        <v>0</v>
      </c>
      <c r="AF293">
        <v>0</v>
      </c>
      <c r="AG293">
        <v>0</v>
      </c>
      <c r="AH293">
        <v>10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1.12</v>
      </c>
      <c r="AV293">
        <v>1</v>
      </c>
      <c r="AW293">
        <v>2</v>
      </c>
      <c r="AX293">
        <v>31893233</v>
      </c>
      <c r="AY293">
        <v>1</v>
      </c>
      <c r="AZ293">
        <v>0</v>
      </c>
      <c r="BA293">
        <v>275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Y293*Source!I176</f>
        <v>4.48</v>
      </c>
      <c r="CY293">
        <f>AD293</f>
        <v>10</v>
      </c>
      <c r="CZ293">
        <f>AH293</f>
        <v>10</v>
      </c>
      <c r="DA293">
        <f>AL293</f>
        <v>1</v>
      </c>
      <c r="DB293">
        <v>0</v>
      </c>
    </row>
    <row r="294" spans="1:106" ht="12.75">
      <c r="A294">
        <f>ROW(Source!A176)</f>
        <v>176</v>
      </c>
      <c r="B294">
        <v>31892590</v>
      </c>
      <c r="C294">
        <v>31893228</v>
      </c>
      <c r="D294">
        <v>27378500</v>
      </c>
      <c r="E294">
        <v>1</v>
      </c>
      <c r="F294">
        <v>1</v>
      </c>
      <c r="G294">
        <v>1</v>
      </c>
      <c r="H294">
        <v>3</v>
      </c>
      <c r="I294" t="s">
        <v>532</v>
      </c>
      <c r="J294" t="s">
        <v>533</v>
      </c>
      <c r="K294" t="s">
        <v>534</v>
      </c>
      <c r="L294">
        <v>1346</v>
      </c>
      <c r="N294">
        <v>1009</v>
      </c>
      <c r="O294" t="s">
        <v>493</v>
      </c>
      <c r="P294" t="s">
        <v>493</v>
      </c>
      <c r="Q294">
        <v>1</v>
      </c>
      <c r="W294">
        <v>0</v>
      </c>
      <c r="X294">
        <v>-291066629</v>
      </c>
      <c r="Y294">
        <v>0.02</v>
      </c>
      <c r="AA294">
        <v>9.1</v>
      </c>
      <c r="AB294">
        <v>0</v>
      </c>
      <c r="AC294">
        <v>0</v>
      </c>
      <c r="AD294">
        <v>0</v>
      </c>
      <c r="AE294">
        <v>9.1</v>
      </c>
      <c r="AF294">
        <v>0</v>
      </c>
      <c r="AG294">
        <v>0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0.02</v>
      </c>
      <c r="AV294">
        <v>0</v>
      </c>
      <c r="AW294">
        <v>2</v>
      </c>
      <c r="AX294">
        <v>31893234</v>
      </c>
      <c r="AY294">
        <v>1</v>
      </c>
      <c r="AZ294">
        <v>0</v>
      </c>
      <c r="BA294">
        <v>276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Y294*Source!I176</f>
        <v>0.08</v>
      </c>
      <c r="CY294">
        <f>AA294</f>
        <v>9.1</v>
      </c>
      <c r="CZ294">
        <f>AE294</f>
        <v>9.1</v>
      </c>
      <c r="DA294">
        <f>AI294</f>
        <v>1</v>
      </c>
      <c r="DB294">
        <v>0</v>
      </c>
    </row>
    <row r="295" spans="1:106" ht="12.75">
      <c r="A295">
        <f>ROW(Source!A176)</f>
        <v>176</v>
      </c>
      <c r="B295">
        <v>31892590</v>
      </c>
      <c r="C295">
        <v>31893228</v>
      </c>
      <c r="D295">
        <v>27438980</v>
      </c>
      <c r="E295">
        <v>1</v>
      </c>
      <c r="F295">
        <v>1</v>
      </c>
      <c r="G295">
        <v>1</v>
      </c>
      <c r="H295">
        <v>3</v>
      </c>
      <c r="I295" t="s">
        <v>478</v>
      </c>
      <c r="J295" t="s">
        <v>479</v>
      </c>
      <c r="K295" t="s">
        <v>480</v>
      </c>
      <c r="L295">
        <v>1374</v>
      </c>
      <c r="N295">
        <v>1013</v>
      </c>
      <c r="O295" t="s">
        <v>481</v>
      </c>
      <c r="P295" t="s">
        <v>481</v>
      </c>
      <c r="Q295">
        <v>1</v>
      </c>
      <c r="W295">
        <v>0</v>
      </c>
      <c r="X295">
        <v>809342610</v>
      </c>
      <c r="Y295">
        <v>0.22</v>
      </c>
      <c r="AA295">
        <v>1</v>
      </c>
      <c r="AB295">
        <v>0</v>
      </c>
      <c r="AC295">
        <v>0</v>
      </c>
      <c r="AD295">
        <v>0</v>
      </c>
      <c r="AE295">
        <v>1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T295">
        <v>0.22</v>
      </c>
      <c r="AV295">
        <v>0</v>
      </c>
      <c r="AW295">
        <v>2</v>
      </c>
      <c r="AX295">
        <v>31893235</v>
      </c>
      <c r="AY295">
        <v>1</v>
      </c>
      <c r="AZ295">
        <v>0</v>
      </c>
      <c r="BA295">
        <v>277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Y295*Source!I176</f>
        <v>0.88</v>
      </c>
      <c r="CY295">
        <f>AA295</f>
        <v>1</v>
      </c>
      <c r="CZ295">
        <f>AE295</f>
        <v>1</v>
      </c>
      <c r="DA295">
        <f>AI295</f>
        <v>1</v>
      </c>
      <c r="DB295">
        <v>0</v>
      </c>
    </row>
    <row r="296" spans="1:106" ht="12.75">
      <c r="A296">
        <f>ROW(Source!A176)</f>
        <v>176</v>
      </c>
      <c r="B296">
        <v>31892590</v>
      </c>
      <c r="C296">
        <v>31893228</v>
      </c>
      <c r="D296">
        <v>0</v>
      </c>
      <c r="E296">
        <v>1</v>
      </c>
      <c r="F296">
        <v>1</v>
      </c>
      <c r="G296">
        <v>1</v>
      </c>
      <c r="H296">
        <v>3</v>
      </c>
      <c r="I296" t="s">
        <v>251</v>
      </c>
      <c r="K296" t="s">
        <v>265</v>
      </c>
      <c r="L296">
        <v>1354</v>
      </c>
      <c r="N296">
        <v>1010</v>
      </c>
      <c r="O296" t="s">
        <v>55</v>
      </c>
      <c r="P296" t="s">
        <v>55</v>
      </c>
      <c r="Q296">
        <v>1</v>
      </c>
      <c r="W296">
        <v>0</v>
      </c>
      <c r="X296">
        <v>-1570919015</v>
      </c>
      <c r="Y296">
        <v>1</v>
      </c>
      <c r="AA296">
        <v>305.45</v>
      </c>
      <c r="AB296">
        <v>0</v>
      </c>
      <c r="AC296">
        <v>0</v>
      </c>
      <c r="AD296">
        <v>0</v>
      </c>
      <c r="AE296">
        <v>305.45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0</v>
      </c>
      <c r="AP296">
        <v>0</v>
      </c>
      <c r="AQ296">
        <v>0</v>
      </c>
      <c r="AR296">
        <v>0</v>
      </c>
      <c r="AT296">
        <v>1</v>
      </c>
      <c r="AV296">
        <v>0</v>
      </c>
      <c r="AW296">
        <v>1</v>
      </c>
      <c r="AX296">
        <v>-1</v>
      </c>
      <c r="AY296">
        <v>0</v>
      </c>
      <c r="AZ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Y296*Source!I176</f>
        <v>4</v>
      </c>
      <c r="CY296">
        <f>AA296</f>
        <v>305.45</v>
      </c>
      <c r="CZ296">
        <f>AE296</f>
        <v>305.45</v>
      </c>
      <c r="DA296">
        <f>AI296</f>
        <v>1</v>
      </c>
      <c r="DB296">
        <v>0</v>
      </c>
    </row>
    <row r="297" spans="1:106" ht="12.75">
      <c r="A297">
        <f>ROW(Source!A177)</f>
        <v>177</v>
      </c>
      <c r="B297">
        <v>31892591</v>
      </c>
      <c r="C297">
        <v>31893228</v>
      </c>
      <c r="D297">
        <v>27688264</v>
      </c>
      <c r="E297">
        <v>1</v>
      </c>
      <c r="F297">
        <v>1</v>
      </c>
      <c r="G297">
        <v>1</v>
      </c>
      <c r="H297">
        <v>1</v>
      </c>
      <c r="I297" t="s">
        <v>504</v>
      </c>
      <c r="K297" t="s">
        <v>505</v>
      </c>
      <c r="L297">
        <v>1369</v>
      </c>
      <c r="N297">
        <v>1013</v>
      </c>
      <c r="O297" t="s">
        <v>376</v>
      </c>
      <c r="P297" t="s">
        <v>376</v>
      </c>
      <c r="Q297">
        <v>1</v>
      </c>
      <c r="W297">
        <v>0</v>
      </c>
      <c r="X297">
        <v>1948324971</v>
      </c>
      <c r="Y297">
        <v>1.12</v>
      </c>
      <c r="AA297">
        <v>0</v>
      </c>
      <c r="AB297">
        <v>0</v>
      </c>
      <c r="AC297">
        <v>0</v>
      </c>
      <c r="AD297">
        <v>64.9</v>
      </c>
      <c r="AE297">
        <v>0</v>
      </c>
      <c r="AF297">
        <v>0</v>
      </c>
      <c r="AG297">
        <v>0</v>
      </c>
      <c r="AH297">
        <v>10</v>
      </c>
      <c r="AI297">
        <v>1</v>
      </c>
      <c r="AJ297">
        <v>1</v>
      </c>
      <c r="AK297">
        <v>1</v>
      </c>
      <c r="AL297">
        <v>6.49</v>
      </c>
      <c r="AN297">
        <v>0</v>
      </c>
      <c r="AO297">
        <v>1</v>
      </c>
      <c r="AP297">
        <v>0</v>
      </c>
      <c r="AQ297">
        <v>0</v>
      </c>
      <c r="AR297">
        <v>0</v>
      </c>
      <c r="AT297">
        <v>1.12</v>
      </c>
      <c r="AV297">
        <v>1</v>
      </c>
      <c r="AW297">
        <v>2</v>
      </c>
      <c r="AX297">
        <v>31893233</v>
      </c>
      <c r="AY297">
        <v>1</v>
      </c>
      <c r="AZ297">
        <v>0</v>
      </c>
      <c r="BA297">
        <v>278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Y297*Source!I177</f>
        <v>4.48</v>
      </c>
      <c r="CY297">
        <f>AD297</f>
        <v>64.9</v>
      </c>
      <c r="CZ297">
        <f>AH297</f>
        <v>10</v>
      </c>
      <c r="DA297">
        <f>AL297</f>
        <v>6.49</v>
      </c>
      <c r="DB297">
        <v>0</v>
      </c>
    </row>
    <row r="298" spans="1:106" ht="12.75">
      <c r="A298">
        <f>ROW(Source!A177)</f>
        <v>177</v>
      </c>
      <c r="B298">
        <v>31892591</v>
      </c>
      <c r="C298">
        <v>31893228</v>
      </c>
      <c r="D298">
        <v>27378500</v>
      </c>
      <c r="E298">
        <v>1</v>
      </c>
      <c r="F298">
        <v>1</v>
      </c>
      <c r="G298">
        <v>1</v>
      </c>
      <c r="H298">
        <v>3</v>
      </c>
      <c r="I298" t="s">
        <v>532</v>
      </c>
      <c r="J298" t="s">
        <v>533</v>
      </c>
      <c r="K298" t="s">
        <v>534</v>
      </c>
      <c r="L298">
        <v>1346</v>
      </c>
      <c r="N298">
        <v>1009</v>
      </c>
      <c r="O298" t="s">
        <v>493</v>
      </c>
      <c r="P298" t="s">
        <v>493</v>
      </c>
      <c r="Q298">
        <v>1</v>
      </c>
      <c r="W298">
        <v>0</v>
      </c>
      <c r="X298">
        <v>-291066629</v>
      </c>
      <c r="Y298">
        <v>0.02</v>
      </c>
      <c r="AA298">
        <v>59.06</v>
      </c>
      <c r="AB298">
        <v>0</v>
      </c>
      <c r="AC298">
        <v>0</v>
      </c>
      <c r="AD298">
        <v>0</v>
      </c>
      <c r="AE298">
        <v>9.1</v>
      </c>
      <c r="AF298">
        <v>0</v>
      </c>
      <c r="AG298">
        <v>0</v>
      </c>
      <c r="AH298">
        <v>0</v>
      </c>
      <c r="AI298">
        <v>6.49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T298">
        <v>0.02</v>
      </c>
      <c r="AV298">
        <v>0</v>
      </c>
      <c r="AW298">
        <v>2</v>
      </c>
      <c r="AX298">
        <v>31893234</v>
      </c>
      <c r="AY298">
        <v>1</v>
      </c>
      <c r="AZ298">
        <v>0</v>
      </c>
      <c r="BA298">
        <v>279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Y298*Source!I177</f>
        <v>0.08</v>
      </c>
      <c r="CY298">
        <f>AA298</f>
        <v>59.06</v>
      </c>
      <c r="CZ298">
        <f>AE298</f>
        <v>9.1</v>
      </c>
      <c r="DA298">
        <f>AI298</f>
        <v>6.49</v>
      </c>
      <c r="DB298">
        <v>0</v>
      </c>
    </row>
    <row r="299" spans="1:106" ht="12.75">
      <c r="A299">
        <f>ROW(Source!A177)</f>
        <v>177</v>
      </c>
      <c r="B299">
        <v>31892591</v>
      </c>
      <c r="C299">
        <v>31893228</v>
      </c>
      <c r="D299">
        <v>27438980</v>
      </c>
      <c r="E299">
        <v>1</v>
      </c>
      <c r="F299">
        <v>1</v>
      </c>
      <c r="G299">
        <v>1</v>
      </c>
      <c r="H299">
        <v>3</v>
      </c>
      <c r="I299" t="s">
        <v>478</v>
      </c>
      <c r="J299" t="s">
        <v>479</v>
      </c>
      <c r="K299" t="s">
        <v>480</v>
      </c>
      <c r="L299">
        <v>1374</v>
      </c>
      <c r="N299">
        <v>1013</v>
      </c>
      <c r="O299" t="s">
        <v>481</v>
      </c>
      <c r="P299" t="s">
        <v>481</v>
      </c>
      <c r="Q299">
        <v>1</v>
      </c>
      <c r="W299">
        <v>0</v>
      </c>
      <c r="X299">
        <v>809342610</v>
      </c>
      <c r="Y299">
        <v>0.22</v>
      </c>
      <c r="AA299">
        <v>6.49</v>
      </c>
      <c r="AB299">
        <v>0</v>
      </c>
      <c r="AC299">
        <v>0</v>
      </c>
      <c r="AD299">
        <v>0</v>
      </c>
      <c r="AE299">
        <v>1</v>
      </c>
      <c r="AF299">
        <v>0</v>
      </c>
      <c r="AG299">
        <v>0</v>
      </c>
      <c r="AH299">
        <v>0</v>
      </c>
      <c r="AI299">
        <v>6.49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T299">
        <v>0.22</v>
      </c>
      <c r="AV299">
        <v>0</v>
      </c>
      <c r="AW299">
        <v>2</v>
      </c>
      <c r="AX299">
        <v>31893235</v>
      </c>
      <c r="AY299">
        <v>1</v>
      </c>
      <c r="AZ299">
        <v>0</v>
      </c>
      <c r="BA299">
        <v>280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Y299*Source!I177</f>
        <v>0.88</v>
      </c>
      <c r="CY299">
        <f>AA299</f>
        <v>6.49</v>
      </c>
      <c r="CZ299">
        <f>AE299</f>
        <v>1</v>
      </c>
      <c r="DA299">
        <f>AI299</f>
        <v>6.49</v>
      </c>
      <c r="DB299">
        <v>0</v>
      </c>
    </row>
    <row r="300" spans="1:106" ht="12.75">
      <c r="A300">
        <f>ROW(Source!A177)</f>
        <v>177</v>
      </c>
      <c r="B300">
        <v>31892591</v>
      </c>
      <c r="C300">
        <v>31893228</v>
      </c>
      <c r="D300">
        <v>0</v>
      </c>
      <c r="E300">
        <v>1</v>
      </c>
      <c r="F300">
        <v>1</v>
      </c>
      <c r="G300">
        <v>1</v>
      </c>
      <c r="H300">
        <v>3</v>
      </c>
      <c r="I300" t="s">
        <v>251</v>
      </c>
      <c r="K300" t="s">
        <v>265</v>
      </c>
      <c r="L300">
        <v>1354</v>
      </c>
      <c r="N300">
        <v>1010</v>
      </c>
      <c r="O300" t="s">
        <v>55</v>
      </c>
      <c r="P300" t="s">
        <v>55</v>
      </c>
      <c r="Q300">
        <v>1</v>
      </c>
      <c r="W300">
        <v>0</v>
      </c>
      <c r="X300">
        <v>-1570919015</v>
      </c>
      <c r="Y300">
        <v>1</v>
      </c>
      <c r="AA300">
        <v>1960.99</v>
      </c>
      <c r="AB300">
        <v>0</v>
      </c>
      <c r="AC300">
        <v>0</v>
      </c>
      <c r="AD300">
        <v>0</v>
      </c>
      <c r="AE300">
        <v>305.45</v>
      </c>
      <c r="AF300">
        <v>0</v>
      </c>
      <c r="AG300">
        <v>0</v>
      </c>
      <c r="AH300">
        <v>0</v>
      </c>
      <c r="AI300">
        <v>6.42</v>
      </c>
      <c r="AJ300">
        <v>1</v>
      </c>
      <c r="AK300">
        <v>1</v>
      </c>
      <c r="AL300">
        <v>1</v>
      </c>
      <c r="AN300">
        <v>0</v>
      </c>
      <c r="AO300">
        <v>0</v>
      </c>
      <c r="AP300">
        <v>0</v>
      </c>
      <c r="AQ300">
        <v>0</v>
      </c>
      <c r="AR300">
        <v>0</v>
      </c>
      <c r="AT300">
        <v>1</v>
      </c>
      <c r="AV300">
        <v>0</v>
      </c>
      <c r="AW300">
        <v>1</v>
      </c>
      <c r="AX300">
        <v>-1</v>
      </c>
      <c r="AY300">
        <v>0</v>
      </c>
      <c r="AZ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Y300*Source!I177</f>
        <v>4</v>
      </c>
      <c r="CY300">
        <f>AA300</f>
        <v>1960.99</v>
      </c>
      <c r="CZ300">
        <f>AE300</f>
        <v>305.45</v>
      </c>
      <c r="DA300">
        <f>AI300</f>
        <v>6.42</v>
      </c>
      <c r="DB300">
        <v>0</v>
      </c>
    </row>
    <row r="301" spans="1:106" ht="12.75">
      <c r="A301">
        <f>ROW(Source!A212)</f>
        <v>212</v>
      </c>
      <c r="B301">
        <v>31892590</v>
      </c>
      <c r="C301">
        <v>31893238</v>
      </c>
      <c r="D301">
        <v>27493207</v>
      </c>
      <c r="E301">
        <v>1</v>
      </c>
      <c r="F301">
        <v>1</v>
      </c>
      <c r="G301">
        <v>1</v>
      </c>
      <c r="H301">
        <v>1</v>
      </c>
      <c r="I301" t="s">
        <v>374</v>
      </c>
      <c r="K301" t="s">
        <v>375</v>
      </c>
      <c r="L301">
        <v>1369</v>
      </c>
      <c r="N301">
        <v>1013</v>
      </c>
      <c r="O301" t="s">
        <v>376</v>
      </c>
      <c r="P301" t="s">
        <v>376</v>
      </c>
      <c r="Q301">
        <v>1</v>
      </c>
      <c r="W301">
        <v>0</v>
      </c>
      <c r="X301">
        <v>-1900352537</v>
      </c>
      <c r="Y301">
        <v>280</v>
      </c>
      <c r="AA301">
        <v>0</v>
      </c>
      <c r="AB301">
        <v>0</v>
      </c>
      <c r="AC301">
        <v>0</v>
      </c>
      <c r="AD301">
        <v>7.87</v>
      </c>
      <c r="AE301">
        <v>0</v>
      </c>
      <c r="AF301">
        <v>0</v>
      </c>
      <c r="AG301">
        <v>0</v>
      </c>
      <c r="AH301">
        <v>7.87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T301">
        <v>280</v>
      </c>
      <c r="AV301">
        <v>1</v>
      </c>
      <c r="AW301">
        <v>2</v>
      </c>
      <c r="AX301">
        <v>31893240</v>
      </c>
      <c r="AY301">
        <v>1</v>
      </c>
      <c r="AZ301">
        <v>0</v>
      </c>
      <c r="BA301">
        <v>281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Y301*Source!I212</f>
        <v>8.4</v>
      </c>
      <c r="CY301">
        <f>AD301</f>
        <v>7.87</v>
      </c>
      <c r="CZ301">
        <f>AH301</f>
        <v>7.87</v>
      </c>
      <c r="DA301">
        <f>AL301</f>
        <v>1</v>
      </c>
      <c r="DB301">
        <v>0</v>
      </c>
    </row>
    <row r="302" spans="1:106" ht="12.75">
      <c r="A302">
        <f>ROW(Source!A213)</f>
        <v>213</v>
      </c>
      <c r="B302">
        <v>31892591</v>
      </c>
      <c r="C302">
        <v>31893238</v>
      </c>
      <c r="D302">
        <v>27493207</v>
      </c>
      <c r="E302">
        <v>1</v>
      </c>
      <c r="F302">
        <v>1</v>
      </c>
      <c r="G302">
        <v>1</v>
      </c>
      <c r="H302">
        <v>1</v>
      </c>
      <c r="I302" t="s">
        <v>374</v>
      </c>
      <c r="K302" t="s">
        <v>375</v>
      </c>
      <c r="L302">
        <v>1369</v>
      </c>
      <c r="N302">
        <v>1013</v>
      </c>
      <c r="O302" t="s">
        <v>376</v>
      </c>
      <c r="P302" t="s">
        <v>376</v>
      </c>
      <c r="Q302">
        <v>1</v>
      </c>
      <c r="W302">
        <v>0</v>
      </c>
      <c r="X302">
        <v>-1900352537</v>
      </c>
      <c r="Y302">
        <v>280</v>
      </c>
      <c r="AA302">
        <v>0</v>
      </c>
      <c r="AB302">
        <v>0</v>
      </c>
      <c r="AC302">
        <v>0</v>
      </c>
      <c r="AD302">
        <v>51.08</v>
      </c>
      <c r="AE302">
        <v>0</v>
      </c>
      <c r="AF302">
        <v>0</v>
      </c>
      <c r="AG302">
        <v>0</v>
      </c>
      <c r="AH302">
        <v>7.87</v>
      </c>
      <c r="AI302">
        <v>1</v>
      </c>
      <c r="AJ302">
        <v>1</v>
      </c>
      <c r="AK302">
        <v>1</v>
      </c>
      <c r="AL302">
        <v>6.49</v>
      </c>
      <c r="AN302">
        <v>0</v>
      </c>
      <c r="AO302">
        <v>1</v>
      </c>
      <c r="AP302">
        <v>0</v>
      </c>
      <c r="AQ302">
        <v>0</v>
      </c>
      <c r="AR302">
        <v>0</v>
      </c>
      <c r="AT302">
        <v>280</v>
      </c>
      <c r="AV302">
        <v>1</v>
      </c>
      <c r="AW302">
        <v>2</v>
      </c>
      <c r="AX302">
        <v>31893240</v>
      </c>
      <c r="AY302">
        <v>1</v>
      </c>
      <c r="AZ302">
        <v>0</v>
      </c>
      <c r="BA302">
        <v>282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Y302*Source!I213</f>
        <v>8.4</v>
      </c>
      <c r="CY302">
        <f>AD302</f>
        <v>51.08</v>
      </c>
      <c r="CZ302">
        <f>AH302</f>
        <v>7.87</v>
      </c>
      <c r="DA302">
        <f>AL302</f>
        <v>6.49</v>
      </c>
      <c r="DB302">
        <v>0</v>
      </c>
    </row>
    <row r="303" spans="1:106" ht="12.75">
      <c r="A303">
        <f>ROW(Source!A214)</f>
        <v>214</v>
      </c>
      <c r="B303">
        <v>31892590</v>
      </c>
      <c r="C303">
        <v>31893241</v>
      </c>
      <c r="D303">
        <v>27493458</v>
      </c>
      <c r="E303">
        <v>1</v>
      </c>
      <c r="F303">
        <v>1</v>
      </c>
      <c r="G303">
        <v>1</v>
      </c>
      <c r="H303">
        <v>1</v>
      </c>
      <c r="I303" t="s">
        <v>535</v>
      </c>
      <c r="K303" t="s">
        <v>536</v>
      </c>
      <c r="L303">
        <v>1369</v>
      </c>
      <c r="N303">
        <v>1013</v>
      </c>
      <c r="O303" t="s">
        <v>376</v>
      </c>
      <c r="P303" t="s">
        <v>376</v>
      </c>
      <c r="Q303">
        <v>1</v>
      </c>
      <c r="W303">
        <v>0</v>
      </c>
      <c r="X303">
        <v>-115882720</v>
      </c>
      <c r="Y303">
        <v>598.26</v>
      </c>
      <c r="AA303">
        <v>0</v>
      </c>
      <c r="AB303">
        <v>0</v>
      </c>
      <c r="AC303">
        <v>0</v>
      </c>
      <c r="AD303">
        <v>8.6</v>
      </c>
      <c r="AE303">
        <v>0</v>
      </c>
      <c r="AF303">
        <v>0</v>
      </c>
      <c r="AG303">
        <v>0</v>
      </c>
      <c r="AH303">
        <v>8.6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T303">
        <v>598.26</v>
      </c>
      <c r="AV303">
        <v>1</v>
      </c>
      <c r="AW303">
        <v>2</v>
      </c>
      <c r="AX303">
        <v>31893259</v>
      </c>
      <c r="AY303">
        <v>1</v>
      </c>
      <c r="AZ303">
        <v>0</v>
      </c>
      <c r="BA303">
        <v>283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Y303*Source!I214</f>
        <v>17.947799999999997</v>
      </c>
      <c r="CY303">
        <f>AD303</f>
        <v>8.6</v>
      </c>
      <c r="CZ303">
        <f>AH303</f>
        <v>8.6</v>
      </c>
      <c r="DA303">
        <f>AL303</f>
        <v>1</v>
      </c>
      <c r="DB303">
        <v>0</v>
      </c>
    </row>
    <row r="304" spans="1:106" ht="12.75">
      <c r="A304">
        <f>ROW(Source!A214)</f>
        <v>214</v>
      </c>
      <c r="B304">
        <v>31892590</v>
      </c>
      <c r="C304">
        <v>31893241</v>
      </c>
      <c r="D304">
        <v>121548</v>
      </c>
      <c r="E304">
        <v>1</v>
      </c>
      <c r="F304">
        <v>1</v>
      </c>
      <c r="G304">
        <v>1</v>
      </c>
      <c r="H304">
        <v>1</v>
      </c>
      <c r="I304" t="s">
        <v>26</v>
      </c>
      <c r="K304" t="s">
        <v>377</v>
      </c>
      <c r="L304">
        <v>608254</v>
      </c>
      <c r="N304">
        <v>1013</v>
      </c>
      <c r="O304" t="s">
        <v>378</v>
      </c>
      <c r="P304" t="s">
        <v>378</v>
      </c>
      <c r="Q304">
        <v>1</v>
      </c>
      <c r="W304">
        <v>0</v>
      </c>
      <c r="X304">
        <v>-185737400</v>
      </c>
      <c r="Y304">
        <v>18.62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T304">
        <v>18.62</v>
      </c>
      <c r="AV304">
        <v>2</v>
      </c>
      <c r="AW304">
        <v>2</v>
      </c>
      <c r="AX304">
        <v>31893260</v>
      </c>
      <c r="AY304">
        <v>1</v>
      </c>
      <c r="AZ304">
        <v>0</v>
      </c>
      <c r="BA304">
        <v>284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Y304*Source!I214</f>
        <v>0.5586</v>
      </c>
      <c r="CY304">
        <f>AD304</f>
        <v>0</v>
      </c>
      <c r="CZ304">
        <f>AH304</f>
        <v>0</v>
      </c>
      <c r="DA304">
        <f>AL304</f>
        <v>1</v>
      </c>
      <c r="DB304">
        <v>0</v>
      </c>
    </row>
    <row r="305" spans="1:106" ht="12.75">
      <c r="A305">
        <f>ROW(Source!A214)</f>
        <v>214</v>
      </c>
      <c r="B305">
        <v>31892590</v>
      </c>
      <c r="C305">
        <v>31893241</v>
      </c>
      <c r="D305">
        <v>27439418</v>
      </c>
      <c r="E305">
        <v>1</v>
      </c>
      <c r="F305">
        <v>1</v>
      </c>
      <c r="G305">
        <v>1</v>
      </c>
      <c r="H305">
        <v>2</v>
      </c>
      <c r="I305" t="s">
        <v>537</v>
      </c>
      <c r="J305" t="s">
        <v>538</v>
      </c>
      <c r="K305" t="s">
        <v>539</v>
      </c>
      <c r="L305">
        <v>1368</v>
      </c>
      <c r="N305">
        <v>1011</v>
      </c>
      <c r="O305" t="s">
        <v>382</v>
      </c>
      <c r="P305" t="s">
        <v>382</v>
      </c>
      <c r="Q305">
        <v>1</v>
      </c>
      <c r="W305">
        <v>0</v>
      </c>
      <c r="X305">
        <v>674127709</v>
      </c>
      <c r="Y305">
        <v>17.61</v>
      </c>
      <c r="AA305">
        <v>0</v>
      </c>
      <c r="AB305">
        <v>91.69</v>
      </c>
      <c r="AC305">
        <v>13.61</v>
      </c>
      <c r="AD305">
        <v>0</v>
      </c>
      <c r="AE305">
        <v>0</v>
      </c>
      <c r="AF305">
        <v>91.69</v>
      </c>
      <c r="AG305">
        <v>13.61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T305">
        <v>17.61</v>
      </c>
      <c r="AV305">
        <v>0</v>
      </c>
      <c r="AW305">
        <v>2</v>
      </c>
      <c r="AX305">
        <v>31893261</v>
      </c>
      <c r="AY305">
        <v>1</v>
      </c>
      <c r="AZ305">
        <v>0</v>
      </c>
      <c r="BA305">
        <v>285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Y305*Source!I214</f>
        <v>0.5283</v>
      </c>
      <c r="CY305">
        <f aca="true" t="shared" si="36" ref="CY305:CY310">AB305</f>
        <v>91.69</v>
      </c>
      <c r="CZ305">
        <f aca="true" t="shared" si="37" ref="CZ305:CZ310">AF305</f>
        <v>91.69</v>
      </c>
      <c r="DA305">
        <f aca="true" t="shared" si="38" ref="DA305:DA310">AJ305</f>
        <v>1</v>
      </c>
      <c r="DB305">
        <v>0</v>
      </c>
    </row>
    <row r="306" spans="1:106" ht="12.75">
      <c r="A306">
        <f>ROW(Source!A214)</f>
        <v>214</v>
      </c>
      <c r="B306">
        <v>31892590</v>
      </c>
      <c r="C306">
        <v>31893241</v>
      </c>
      <c r="D306">
        <v>27439499</v>
      </c>
      <c r="E306">
        <v>1</v>
      </c>
      <c r="F306">
        <v>1</v>
      </c>
      <c r="G306">
        <v>1</v>
      </c>
      <c r="H306">
        <v>2</v>
      </c>
      <c r="I306" t="s">
        <v>388</v>
      </c>
      <c r="J306" t="s">
        <v>389</v>
      </c>
      <c r="K306" t="s">
        <v>390</v>
      </c>
      <c r="L306">
        <v>1368</v>
      </c>
      <c r="N306">
        <v>1011</v>
      </c>
      <c r="O306" t="s">
        <v>382</v>
      </c>
      <c r="P306" t="s">
        <v>382</v>
      </c>
      <c r="Q306">
        <v>1</v>
      </c>
      <c r="W306">
        <v>0</v>
      </c>
      <c r="X306">
        <v>1890856440</v>
      </c>
      <c r="Y306">
        <v>0.74</v>
      </c>
      <c r="AA306">
        <v>0</v>
      </c>
      <c r="AB306">
        <v>112.67</v>
      </c>
      <c r="AC306">
        <v>13.61</v>
      </c>
      <c r="AD306">
        <v>0</v>
      </c>
      <c r="AE306">
        <v>0</v>
      </c>
      <c r="AF306">
        <v>112.67</v>
      </c>
      <c r="AG306">
        <v>13.61</v>
      </c>
      <c r="AH306">
        <v>0</v>
      </c>
      <c r="AI306">
        <v>1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T306">
        <v>0.74</v>
      </c>
      <c r="AV306">
        <v>0</v>
      </c>
      <c r="AW306">
        <v>2</v>
      </c>
      <c r="AX306">
        <v>31893262</v>
      </c>
      <c r="AY306">
        <v>1</v>
      </c>
      <c r="AZ306">
        <v>0</v>
      </c>
      <c r="BA306">
        <v>286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Y306*Source!I214</f>
        <v>0.022199999999999998</v>
      </c>
      <c r="CY306">
        <f t="shared" si="36"/>
        <v>112.67</v>
      </c>
      <c r="CZ306">
        <f t="shared" si="37"/>
        <v>112.67</v>
      </c>
      <c r="DA306">
        <f t="shared" si="38"/>
        <v>1</v>
      </c>
      <c r="DB306">
        <v>0</v>
      </c>
    </row>
    <row r="307" spans="1:106" ht="12.75">
      <c r="A307">
        <f>ROW(Source!A214)</f>
        <v>214</v>
      </c>
      <c r="B307">
        <v>31892590</v>
      </c>
      <c r="C307">
        <v>31893241</v>
      </c>
      <c r="D307">
        <v>27439571</v>
      </c>
      <c r="E307">
        <v>1</v>
      </c>
      <c r="F307">
        <v>1</v>
      </c>
      <c r="G307">
        <v>1</v>
      </c>
      <c r="H307">
        <v>2</v>
      </c>
      <c r="I307" t="s">
        <v>402</v>
      </c>
      <c r="J307" t="s">
        <v>403</v>
      </c>
      <c r="K307" t="s">
        <v>404</v>
      </c>
      <c r="L307">
        <v>1368</v>
      </c>
      <c r="N307">
        <v>1011</v>
      </c>
      <c r="O307" t="s">
        <v>382</v>
      </c>
      <c r="P307" t="s">
        <v>382</v>
      </c>
      <c r="Q307">
        <v>1</v>
      </c>
      <c r="W307">
        <v>0</v>
      </c>
      <c r="X307">
        <v>1462286705</v>
      </c>
      <c r="Y307">
        <v>0.27</v>
      </c>
      <c r="AA307">
        <v>0</v>
      </c>
      <c r="AB307">
        <v>88.42</v>
      </c>
      <c r="AC307">
        <v>10.14</v>
      </c>
      <c r="AD307">
        <v>0</v>
      </c>
      <c r="AE307">
        <v>0</v>
      </c>
      <c r="AF307">
        <v>88.42</v>
      </c>
      <c r="AG307">
        <v>10.14</v>
      </c>
      <c r="AH307">
        <v>0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T307">
        <v>0.27</v>
      </c>
      <c r="AV307">
        <v>0</v>
      </c>
      <c r="AW307">
        <v>2</v>
      </c>
      <c r="AX307">
        <v>31893263</v>
      </c>
      <c r="AY307">
        <v>1</v>
      </c>
      <c r="AZ307">
        <v>0</v>
      </c>
      <c r="BA307">
        <v>287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Y307*Source!I214</f>
        <v>0.0081</v>
      </c>
      <c r="CY307">
        <f t="shared" si="36"/>
        <v>88.42</v>
      </c>
      <c r="CZ307">
        <f t="shared" si="37"/>
        <v>88.42</v>
      </c>
      <c r="DA307">
        <f t="shared" si="38"/>
        <v>1</v>
      </c>
      <c r="DB307">
        <v>0</v>
      </c>
    </row>
    <row r="308" spans="1:106" ht="12.75">
      <c r="A308">
        <f>ROW(Source!A214)</f>
        <v>214</v>
      </c>
      <c r="B308">
        <v>31892590</v>
      </c>
      <c r="C308">
        <v>31893241</v>
      </c>
      <c r="D308">
        <v>27440039</v>
      </c>
      <c r="E308">
        <v>1</v>
      </c>
      <c r="F308">
        <v>1</v>
      </c>
      <c r="G308">
        <v>1</v>
      </c>
      <c r="H308">
        <v>2</v>
      </c>
      <c r="I308" t="s">
        <v>540</v>
      </c>
      <c r="J308" t="s">
        <v>541</v>
      </c>
      <c r="K308" t="s">
        <v>542</v>
      </c>
      <c r="L308">
        <v>1368</v>
      </c>
      <c r="N308">
        <v>1011</v>
      </c>
      <c r="O308" t="s">
        <v>382</v>
      </c>
      <c r="P308" t="s">
        <v>382</v>
      </c>
      <c r="Q308">
        <v>1</v>
      </c>
      <c r="W308">
        <v>0</v>
      </c>
      <c r="X308">
        <v>389347920</v>
      </c>
      <c r="Y308">
        <v>29.16</v>
      </c>
      <c r="AA308">
        <v>0</v>
      </c>
      <c r="AB308">
        <v>1.83</v>
      </c>
      <c r="AC308">
        <v>0</v>
      </c>
      <c r="AD308">
        <v>0</v>
      </c>
      <c r="AE308">
        <v>0</v>
      </c>
      <c r="AF308">
        <v>1.83</v>
      </c>
      <c r="AG308">
        <v>0</v>
      </c>
      <c r="AH308">
        <v>0</v>
      </c>
      <c r="AI308">
        <v>1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T308">
        <v>29.16</v>
      </c>
      <c r="AV308">
        <v>0</v>
      </c>
      <c r="AW308">
        <v>2</v>
      </c>
      <c r="AX308">
        <v>31893264</v>
      </c>
      <c r="AY308">
        <v>1</v>
      </c>
      <c r="AZ308">
        <v>0</v>
      </c>
      <c r="BA308">
        <v>288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Y308*Source!I214</f>
        <v>0.8748</v>
      </c>
      <c r="CY308">
        <f t="shared" si="36"/>
        <v>1.83</v>
      </c>
      <c r="CZ308">
        <f t="shared" si="37"/>
        <v>1.83</v>
      </c>
      <c r="DA308">
        <f t="shared" si="38"/>
        <v>1</v>
      </c>
      <c r="DB308">
        <v>0</v>
      </c>
    </row>
    <row r="309" spans="1:106" ht="12.75">
      <c r="A309">
        <f>ROW(Source!A214)</f>
        <v>214</v>
      </c>
      <c r="B309">
        <v>31892590</v>
      </c>
      <c r="C309">
        <v>31893241</v>
      </c>
      <c r="D309">
        <v>27441086</v>
      </c>
      <c r="E309">
        <v>1</v>
      </c>
      <c r="F309">
        <v>1</v>
      </c>
      <c r="G309">
        <v>1</v>
      </c>
      <c r="H309">
        <v>2</v>
      </c>
      <c r="I309" t="s">
        <v>543</v>
      </c>
      <c r="J309" t="s">
        <v>544</v>
      </c>
      <c r="K309" t="s">
        <v>545</v>
      </c>
      <c r="L309">
        <v>1368</v>
      </c>
      <c r="N309">
        <v>1011</v>
      </c>
      <c r="O309" t="s">
        <v>382</v>
      </c>
      <c r="P309" t="s">
        <v>382</v>
      </c>
      <c r="Q309">
        <v>1</v>
      </c>
      <c r="W309">
        <v>0</v>
      </c>
      <c r="X309">
        <v>-553985732</v>
      </c>
      <c r="Y309">
        <v>0.86</v>
      </c>
      <c r="AA309">
        <v>0</v>
      </c>
      <c r="AB309">
        <v>3.15</v>
      </c>
      <c r="AC309">
        <v>0</v>
      </c>
      <c r="AD309">
        <v>0</v>
      </c>
      <c r="AE309">
        <v>0</v>
      </c>
      <c r="AF309">
        <v>3.15</v>
      </c>
      <c r="AG309">
        <v>0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T309">
        <v>0.86</v>
      </c>
      <c r="AV309">
        <v>0</v>
      </c>
      <c r="AW309">
        <v>2</v>
      </c>
      <c r="AX309">
        <v>31893265</v>
      </c>
      <c r="AY309">
        <v>1</v>
      </c>
      <c r="AZ309">
        <v>0</v>
      </c>
      <c r="BA309">
        <v>289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Y309*Source!I214</f>
        <v>0.0258</v>
      </c>
      <c r="CY309">
        <f t="shared" si="36"/>
        <v>3.15</v>
      </c>
      <c r="CZ309">
        <f t="shared" si="37"/>
        <v>3.15</v>
      </c>
      <c r="DA309">
        <f t="shared" si="38"/>
        <v>1</v>
      </c>
      <c r="DB309">
        <v>0</v>
      </c>
    </row>
    <row r="310" spans="1:106" ht="12.75">
      <c r="A310">
        <f>ROW(Source!A214)</f>
        <v>214</v>
      </c>
      <c r="B310">
        <v>31892590</v>
      </c>
      <c r="C310">
        <v>31893241</v>
      </c>
      <c r="D310">
        <v>27441327</v>
      </c>
      <c r="E310">
        <v>1</v>
      </c>
      <c r="F310">
        <v>1</v>
      </c>
      <c r="G310">
        <v>1</v>
      </c>
      <c r="H310">
        <v>2</v>
      </c>
      <c r="I310" t="s">
        <v>391</v>
      </c>
      <c r="J310" t="s">
        <v>392</v>
      </c>
      <c r="K310" t="s">
        <v>393</v>
      </c>
      <c r="L310">
        <v>1368</v>
      </c>
      <c r="N310">
        <v>1011</v>
      </c>
      <c r="O310" t="s">
        <v>382</v>
      </c>
      <c r="P310" t="s">
        <v>382</v>
      </c>
      <c r="Q310">
        <v>1</v>
      </c>
      <c r="W310">
        <v>0</v>
      </c>
      <c r="X310">
        <v>-1583389094</v>
      </c>
      <c r="Y310">
        <v>1.08</v>
      </c>
      <c r="AA310">
        <v>0</v>
      </c>
      <c r="AB310">
        <v>93.37</v>
      </c>
      <c r="AC310">
        <v>11.69</v>
      </c>
      <c r="AD310">
        <v>0</v>
      </c>
      <c r="AE310">
        <v>0</v>
      </c>
      <c r="AF310">
        <v>93.37</v>
      </c>
      <c r="AG310">
        <v>11.69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T310">
        <v>1.08</v>
      </c>
      <c r="AV310">
        <v>0</v>
      </c>
      <c r="AW310">
        <v>2</v>
      </c>
      <c r="AX310">
        <v>31893266</v>
      </c>
      <c r="AY310">
        <v>1</v>
      </c>
      <c r="AZ310">
        <v>0</v>
      </c>
      <c r="BA310">
        <v>290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Y310*Source!I214</f>
        <v>0.0324</v>
      </c>
      <c r="CY310">
        <f t="shared" si="36"/>
        <v>93.37</v>
      </c>
      <c r="CZ310">
        <f t="shared" si="37"/>
        <v>93.37</v>
      </c>
      <c r="DA310">
        <f t="shared" si="38"/>
        <v>1</v>
      </c>
      <c r="DB310">
        <v>0</v>
      </c>
    </row>
    <row r="311" spans="1:106" ht="12.75">
      <c r="A311">
        <f>ROW(Source!A214)</f>
        <v>214</v>
      </c>
      <c r="B311">
        <v>31892590</v>
      </c>
      <c r="C311">
        <v>31893241</v>
      </c>
      <c r="D311">
        <v>27377902</v>
      </c>
      <c r="E311">
        <v>1</v>
      </c>
      <c r="F311">
        <v>1</v>
      </c>
      <c r="G311">
        <v>1</v>
      </c>
      <c r="H311">
        <v>3</v>
      </c>
      <c r="I311" t="s">
        <v>546</v>
      </c>
      <c r="J311" t="s">
        <v>547</v>
      </c>
      <c r="K311" t="s">
        <v>548</v>
      </c>
      <c r="L311">
        <v>1348</v>
      </c>
      <c r="N311">
        <v>1009</v>
      </c>
      <c r="O311" t="s">
        <v>83</v>
      </c>
      <c r="P311" t="s">
        <v>83</v>
      </c>
      <c r="Q311">
        <v>1000</v>
      </c>
      <c r="W311">
        <v>0</v>
      </c>
      <c r="X311">
        <v>-1518372624</v>
      </c>
      <c r="Y311">
        <v>0.0762</v>
      </c>
      <c r="AA311">
        <v>4965.44</v>
      </c>
      <c r="AB311">
        <v>0</v>
      </c>
      <c r="AC311">
        <v>0</v>
      </c>
      <c r="AD311">
        <v>0</v>
      </c>
      <c r="AE311">
        <v>4965.44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T311">
        <v>0.0762</v>
      </c>
      <c r="AV311">
        <v>0</v>
      </c>
      <c r="AW311">
        <v>2</v>
      </c>
      <c r="AX311">
        <v>31893267</v>
      </c>
      <c r="AY311">
        <v>1</v>
      </c>
      <c r="AZ311">
        <v>0</v>
      </c>
      <c r="BA311">
        <v>291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Y311*Source!I214</f>
        <v>0.002286</v>
      </c>
      <c r="CY311">
        <f aca="true" t="shared" si="39" ref="CY311:CY319">AA311</f>
        <v>4965.44</v>
      </c>
      <c r="CZ311">
        <f aca="true" t="shared" si="40" ref="CZ311:CZ319">AE311</f>
        <v>4965.44</v>
      </c>
      <c r="DA311">
        <f aca="true" t="shared" si="41" ref="DA311:DA319">AI311</f>
        <v>1</v>
      </c>
      <c r="DB311">
        <v>0</v>
      </c>
    </row>
    <row r="312" spans="1:106" ht="12.75">
      <c r="A312">
        <f>ROW(Source!A214)</f>
        <v>214</v>
      </c>
      <c r="B312">
        <v>31892590</v>
      </c>
      <c r="C312">
        <v>31893241</v>
      </c>
      <c r="D312">
        <v>27371927</v>
      </c>
      <c r="E312">
        <v>1</v>
      </c>
      <c r="F312">
        <v>1</v>
      </c>
      <c r="G312">
        <v>1</v>
      </c>
      <c r="H312">
        <v>3</v>
      </c>
      <c r="I312" t="s">
        <v>549</v>
      </c>
      <c r="J312" t="s">
        <v>550</v>
      </c>
      <c r="K312" t="s">
        <v>551</v>
      </c>
      <c r="L312">
        <v>1327</v>
      </c>
      <c r="N312">
        <v>1005</v>
      </c>
      <c r="O312" t="s">
        <v>552</v>
      </c>
      <c r="P312" t="s">
        <v>552</v>
      </c>
      <c r="Q312">
        <v>1</v>
      </c>
      <c r="W312">
        <v>0</v>
      </c>
      <c r="X312">
        <v>729409778</v>
      </c>
      <c r="Y312">
        <v>75</v>
      </c>
      <c r="AA312">
        <v>9.24</v>
      </c>
      <c r="AB312">
        <v>0</v>
      </c>
      <c r="AC312">
        <v>0</v>
      </c>
      <c r="AD312">
        <v>0</v>
      </c>
      <c r="AE312">
        <v>9.24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T312">
        <v>75</v>
      </c>
      <c r="AV312">
        <v>0</v>
      </c>
      <c r="AW312">
        <v>2</v>
      </c>
      <c r="AX312">
        <v>31893268</v>
      </c>
      <c r="AY312">
        <v>1</v>
      </c>
      <c r="AZ312">
        <v>0</v>
      </c>
      <c r="BA312">
        <v>292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Y312*Source!I214</f>
        <v>2.25</v>
      </c>
      <c r="CY312">
        <f t="shared" si="39"/>
        <v>9.24</v>
      </c>
      <c r="CZ312">
        <f t="shared" si="40"/>
        <v>9.24</v>
      </c>
      <c r="DA312">
        <f t="shared" si="41"/>
        <v>1</v>
      </c>
      <c r="DB312">
        <v>0</v>
      </c>
    </row>
    <row r="313" spans="1:106" ht="12.75">
      <c r="A313">
        <f>ROW(Source!A214)</f>
        <v>214</v>
      </c>
      <c r="B313">
        <v>31892590</v>
      </c>
      <c r="C313">
        <v>31893241</v>
      </c>
      <c r="D313">
        <v>27378576</v>
      </c>
      <c r="E313">
        <v>1</v>
      </c>
      <c r="F313">
        <v>1</v>
      </c>
      <c r="G313">
        <v>1</v>
      </c>
      <c r="H313">
        <v>3</v>
      </c>
      <c r="I313" t="s">
        <v>394</v>
      </c>
      <c r="J313" t="s">
        <v>395</v>
      </c>
      <c r="K313" t="s">
        <v>396</v>
      </c>
      <c r="L313">
        <v>1348</v>
      </c>
      <c r="N313">
        <v>1009</v>
      </c>
      <c r="O313" t="s">
        <v>83</v>
      </c>
      <c r="P313" t="s">
        <v>83</v>
      </c>
      <c r="Q313">
        <v>1000</v>
      </c>
      <c r="W313">
        <v>0</v>
      </c>
      <c r="X313">
        <v>-738587816</v>
      </c>
      <c r="Y313">
        <v>0.03</v>
      </c>
      <c r="AA313">
        <v>12050</v>
      </c>
      <c r="AB313">
        <v>0</v>
      </c>
      <c r="AC313">
        <v>0</v>
      </c>
      <c r="AD313">
        <v>0</v>
      </c>
      <c r="AE313">
        <v>12050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T313">
        <v>0.03</v>
      </c>
      <c r="AV313">
        <v>0</v>
      </c>
      <c r="AW313">
        <v>2</v>
      </c>
      <c r="AX313">
        <v>31893269</v>
      </c>
      <c r="AY313">
        <v>1</v>
      </c>
      <c r="AZ313">
        <v>0</v>
      </c>
      <c r="BA313">
        <v>293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Y313*Source!I214</f>
        <v>0.0009</v>
      </c>
      <c r="CY313">
        <f t="shared" si="39"/>
        <v>12050</v>
      </c>
      <c r="CZ313">
        <f t="shared" si="40"/>
        <v>12050</v>
      </c>
      <c r="DA313">
        <f t="shared" si="41"/>
        <v>1</v>
      </c>
      <c r="DB313">
        <v>0</v>
      </c>
    </row>
    <row r="314" spans="1:106" ht="12.75">
      <c r="A314">
        <f>ROW(Source!A214)</f>
        <v>214</v>
      </c>
      <c r="B314">
        <v>31892590</v>
      </c>
      <c r="C314">
        <v>31893241</v>
      </c>
      <c r="D314">
        <v>27379794</v>
      </c>
      <c r="E314">
        <v>1</v>
      </c>
      <c r="F314">
        <v>1</v>
      </c>
      <c r="G314">
        <v>1</v>
      </c>
      <c r="H314">
        <v>3</v>
      </c>
      <c r="I314" t="s">
        <v>553</v>
      </c>
      <c r="J314" t="s">
        <v>554</v>
      </c>
      <c r="K314" t="s">
        <v>555</v>
      </c>
      <c r="L314">
        <v>1339</v>
      </c>
      <c r="N314">
        <v>1007</v>
      </c>
      <c r="O314" t="s">
        <v>68</v>
      </c>
      <c r="P314" t="s">
        <v>68</v>
      </c>
      <c r="Q314">
        <v>1</v>
      </c>
      <c r="W314">
        <v>0</v>
      </c>
      <c r="X314">
        <v>1707541368</v>
      </c>
      <c r="Y314">
        <v>0.7</v>
      </c>
      <c r="AA314">
        <v>1056</v>
      </c>
      <c r="AB314">
        <v>0</v>
      </c>
      <c r="AC314">
        <v>0</v>
      </c>
      <c r="AD314">
        <v>0</v>
      </c>
      <c r="AE314">
        <v>1056</v>
      </c>
      <c r="AF314">
        <v>0</v>
      </c>
      <c r="AG314">
        <v>0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T314">
        <v>0.7</v>
      </c>
      <c r="AV314">
        <v>0</v>
      </c>
      <c r="AW314">
        <v>2</v>
      </c>
      <c r="AX314">
        <v>31893270</v>
      </c>
      <c r="AY314">
        <v>1</v>
      </c>
      <c r="AZ314">
        <v>0</v>
      </c>
      <c r="BA314">
        <v>294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Y314*Source!I214</f>
        <v>0.020999999999999998</v>
      </c>
      <c r="CY314">
        <f t="shared" si="39"/>
        <v>1056</v>
      </c>
      <c r="CZ314">
        <f t="shared" si="40"/>
        <v>1056</v>
      </c>
      <c r="DA314">
        <f t="shared" si="41"/>
        <v>1</v>
      </c>
      <c r="DB314">
        <v>0</v>
      </c>
    </row>
    <row r="315" spans="1:106" ht="12.75">
      <c r="A315">
        <f>ROW(Source!A214)</f>
        <v>214</v>
      </c>
      <c r="B315">
        <v>31892590</v>
      </c>
      <c r="C315">
        <v>31893241</v>
      </c>
      <c r="D315">
        <v>27393884</v>
      </c>
      <c r="E315">
        <v>1</v>
      </c>
      <c r="F315">
        <v>1</v>
      </c>
      <c r="G315">
        <v>1</v>
      </c>
      <c r="H315">
        <v>3</v>
      </c>
      <c r="I315" t="s">
        <v>556</v>
      </c>
      <c r="J315" t="s">
        <v>557</v>
      </c>
      <c r="K315" t="s">
        <v>558</v>
      </c>
      <c r="L315">
        <v>1327</v>
      </c>
      <c r="N315">
        <v>1005</v>
      </c>
      <c r="O315" t="s">
        <v>552</v>
      </c>
      <c r="P315" t="s">
        <v>552</v>
      </c>
      <c r="Q315">
        <v>1</v>
      </c>
      <c r="W315">
        <v>0</v>
      </c>
      <c r="X315">
        <v>1283039548</v>
      </c>
      <c r="Y315">
        <v>65.1</v>
      </c>
      <c r="AA315">
        <v>35.6</v>
      </c>
      <c r="AB315">
        <v>0</v>
      </c>
      <c r="AC315">
        <v>0</v>
      </c>
      <c r="AD315">
        <v>0</v>
      </c>
      <c r="AE315">
        <v>35.6</v>
      </c>
      <c r="AF315">
        <v>0</v>
      </c>
      <c r="AG315">
        <v>0</v>
      </c>
      <c r="AH315">
        <v>0</v>
      </c>
      <c r="AI315">
        <v>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T315">
        <v>65.1</v>
      </c>
      <c r="AV315">
        <v>0</v>
      </c>
      <c r="AW315">
        <v>2</v>
      </c>
      <c r="AX315">
        <v>31893271</v>
      </c>
      <c r="AY315">
        <v>1</v>
      </c>
      <c r="AZ315">
        <v>0</v>
      </c>
      <c r="BA315">
        <v>295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Y315*Source!I214</f>
        <v>1.9529999999999998</v>
      </c>
      <c r="CY315">
        <f t="shared" si="39"/>
        <v>35.6</v>
      </c>
      <c r="CZ315">
        <f t="shared" si="40"/>
        <v>35.6</v>
      </c>
      <c r="DA315">
        <f t="shared" si="41"/>
        <v>1</v>
      </c>
      <c r="DB315">
        <v>0</v>
      </c>
    </row>
    <row r="316" spans="1:106" ht="12.75">
      <c r="A316">
        <f>ROW(Source!A214)</f>
        <v>214</v>
      </c>
      <c r="B316">
        <v>31892590</v>
      </c>
      <c r="C316">
        <v>31893241</v>
      </c>
      <c r="D316">
        <v>27407551</v>
      </c>
      <c r="E316">
        <v>1</v>
      </c>
      <c r="F316">
        <v>1</v>
      </c>
      <c r="G316">
        <v>1</v>
      </c>
      <c r="H316">
        <v>3</v>
      </c>
      <c r="I316" t="s">
        <v>281</v>
      </c>
      <c r="J316" t="s">
        <v>283</v>
      </c>
      <c r="K316" t="s">
        <v>282</v>
      </c>
      <c r="L316">
        <v>1339</v>
      </c>
      <c r="N316">
        <v>1007</v>
      </c>
      <c r="O316" t="s">
        <v>68</v>
      </c>
      <c r="P316" t="s">
        <v>68</v>
      </c>
      <c r="Q316">
        <v>1</v>
      </c>
      <c r="W316">
        <v>1</v>
      </c>
      <c r="X316">
        <v>1224014793</v>
      </c>
      <c r="Y316">
        <v>-102</v>
      </c>
      <c r="AA316">
        <v>565</v>
      </c>
      <c r="AB316">
        <v>0</v>
      </c>
      <c r="AC316">
        <v>0</v>
      </c>
      <c r="AD316">
        <v>0</v>
      </c>
      <c r="AE316">
        <v>565</v>
      </c>
      <c r="AF316">
        <v>0</v>
      </c>
      <c r="AG316">
        <v>0</v>
      </c>
      <c r="AH316">
        <v>0</v>
      </c>
      <c r="AI316">
        <v>1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T316">
        <v>-102</v>
      </c>
      <c r="AV316">
        <v>0</v>
      </c>
      <c r="AW316">
        <v>2</v>
      </c>
      <c r="AX316">
        <v>31893272</v>
      </c>
      <c r="AY316">
        <v>1</v>
      </c>
      <c r="AZ316">
        <v>6144</v>
      </c>
      <c r="BA316">
        <v>296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Y316*Source!I214</f>
        <v>-3.06</v>
      </c>
      <c r="CY316">
        <f t="shared" si="39"/>
        <v>565</v>
      </c>
      <c r="CZ316">
        <f t="shared" si="40"/>
        <v>565</v>
      </c>
      <c r="DA316">
        <f t="shared" si="41"/>
        <v>1</v>
      </c>
      <c r="DB316">
        <v>0</v>
      </c>
    </row>
    <row r="317" spans="1:106" ht="12.75">
      <c r="A317">
        <f>ROW(Source!A214)</f>
        <v>214</v>
      </c>
      <c r="B317">
        <v>31892590</v>
      </c>
      <c r="C317">
        <v>31893241</v>
      </c>
      <c r="D317">
        <v>27407588</v>
      </c>
      <c r="E317">
        <v>1</v>
      </c>
      <c r="F317">
        <v>1</v>
      </c>
      <c r="G317">
        <v>1</v>
      </c>
      <c r="H317">
        <v>3</v>
      </c>
      <c r="I317" t="s">
        <v>285</v>
      </c>
      <c r="J317" t="s">
        <v>287</v>
      </c>
      <c r="K317" t="s">
        <v>286</v>
      </c>
      <c r="L317">
        <v>1339</v>
      </c>
      <c r="N317">
        <v>1007</v>
      </c>
      <c r="O317" t="s">
        <v>68</v>
      </c>
      <c r="P317" t="s">
        <v>68</v>
      </c>
      <c r="Q317">
        <v>1</v>
      </c>
      <c r="W317">
        <v>0</v>
      </c>
      <c r="X317">
        <v>-874387705</v>
      </c>
      <c r="Y317">
        <v>102</v>
      </c>
      <c r="AA317">
        <v>708.65</v>
      </c>
      <c r="AB317">
        <v>0</v>
      </c>
      <c r="AC317">
        <v>0</v>
      </c>
      <c r="AD317">
        <v>0</v>
      </c>
      <c r="AE317">
        <v>708.65</v>
      </c>
      <c r="AF317">
        <v>0</v>
      </c>
      <c r="AG317">
        <v>0</v>
      </c>
      <c r="AH317">
        <v>0</v>
      </c>
      <c r="AI317">
        <v>1</v>
      </c>
      <c r="AJ317">
        <v>1</v>
      </c>
      <c r="AK317">
        <v>1</v>
      </c>
      <c r="AL317">
        <v>1</v>
      </c>
      <c r="AN317">
        <v>0</v>
      </c>
      <c r="AO317">
        <v>0</v>
      </c>
      <c r="AP317">
        <v>0</v>
      </c>
      <c r="AQ317">
        <v>0</v>
      </c>
      <c r="AR317">
        <v>0</v>
      </c>
      <c r="AT317">
        <v>102</v>
      </c>
      <c r="AV317">
        <v>0</v>
      </c>
      <c r="AW317">
        <v>1</v>
      </c>
      <c r="AX317">
        <v>-1</v>
      </c>
      <c r="AY317">
        <v>0</v>
      </c>
      <c r="AZ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Y317*Source!I214</f>
        <v>3.06</v>
      </c>
      <c r="CY317">
        <f t="shared" si="39"/>
        <v>708.65</v>
      </c>
      <c r="CZ317">
        <f t="shared" si="40"/>
        <v>708.65</v>
      </c>
      <c r="DA317">
        <f t="shared" si="41"/>
        <v>1</v>
      </c>
      <c r="DB317">
        <v>0</v>
      </c>
    </row>
    <row r="318" spans="1:106" ht="12.75">
      <c r="A318">
        <f>ROW(Source!A214)</f>
        <v>214</v>
      </c>
      <c r="B318">
        <v>31892590</v>
      </c>
      <c r="C318">
        <v>31893241</v>
      </c>
      <c r="D318">
        <v>27415719</v>
      </c>
      <c r="E318">
        <v>1</v>
      </c>
      <c r="F318">
        <v>1</v>
      </c>
      <c r="G318">
        <v>1</v>
      </c>
      <c r="H318">
        <v>3</v>
      </c>
      <c r="I318" t="s">
        <v>559</v>
      </c>
      <c r="J318" t="s">
        <v>560</v>
      </c>
      <c r="K318" t="s">
        <v>561</v>
      </c>
      <c r="L318">
        <v>1348</v>
      </c>
      <c r="N318">
        <v>1009</v>
      </c>
      <c r="O318" t="s">
        <v>83</v>
      </c>
      <c r="P318" t="s">
        <v>83</v>
      </c>
      <c r="Q318">
        <v>1000</v>
      </c>
      <c r="W318">
        <v>0</v>
      </c>
      <c r="X318">
        <v>-1326608315</v>
      </c>
      <c r="Y318">
        <v>0.082</v>
      </c>
      <c r="AA318">
        <v>735</v>
      </c>
      <c r="AB318">
        <v>0</v>
      </c>
      <c r="AC318">
        <v>0</v>
      </c>
      <c r="AD318">
        <v>0</v>
      </c>
      <c r="AE318">
        <v>735</v>
      </c>
      <c r="AF318">
        <v>0</v>
      </c>
      <c r="AG318">
        <v>0</v>
      </c>
      <c r="AH318">
        <v>0</v>
      </c>
      <c r="AI318">
        <v>1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T318">
        <v>0.082</v>
      </c>
      <c r="AV318">
        <v>0</v>
      </c>
      <c r="AW318">
        <v>2</v>
      </c>
      <c r="AX318">
        <v>31893273</v>
      </c>
      <c r="AY318">
        <v>1</v>
      </c>
      <c r="AZ318">
        <v>0</v>
      </c>
      <c r="BA318">
        <v>297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Y318*Source!I214</f>
        <v>0.00246</v>
      </c>
      <c r="CY318">
        <f t="shared" si="39"/>
        <v>735</v>
      </c>
      <c r="CZ318">
        <f t="shared" si="40"/>
        <v>735</v>
      </c>
      <c r="DA318">
        <f t="shared" si="41"/>
        <v>1</v>
      </c>
      <c r="DB318">
        <v>0</v>
      </c>
    </row>
    <row r="319" spans="1:106" ht="12.75">
      <c r="A319">
        <f>ROW(Source!A214)</f>
        <v>214</v>
      </c>
      <c r="B319">
        <v>31892590</v>
      </c>
      <c r="C319">
        <v>31893241</v>
      </c>
      <c r="D319">
        <v>27416566</v>
      </c>
      <c r="E319">
        <v>1</v>
      </c>
      <c r="F319">
        <v>1</v>
      </c>
      <c r="G319">
        <v>1</v>
      </c>
      <c r="H319">
        <v>3</v>
      </c>
      <c r="I319" t="s">
        <v>414</v>
      </c>
      <c r="J319" t="s">
        <v>415</v>
      </c>
      <c r="K319" t="s">
        <v>416</v>
      </c>
      <c r="L319">
        <v>1339</v>
      </c>
      <c r="N319">
        <v>1007</v>
      </c>
      <c r="O319" t="s">
        <v>68</v>
      </c>
      <c r="P319" t="s">
        <v>68</v>
      </c>
      <c r="Q319">
        <v>1</v>
      </c>
      <c r="W319">
        <v>0</v>
      </c>
      <c r="X319">
        <v>1967222743</v>
      </c>
      <c r="Y319">
        <v>0.424</v>
      </c>
      <c r="AA319">
        <v>7.14</v>
      </c>
      <c r="AB319">
        <v>0</v>
      </c>
      <c r="AC319">
        <v>0</v>
      </c>
      <c r="AD319">
        <v>0</v>
      </c>
      <c r="AE319">
        <v>7.14</v>
      </c>
      <c r="AF319">
        <v>0</v>
      </c>
      <c r="AG319">
        <v>0</v>
      </c>
      <c r="AH319">
        <v>0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T319">
        <v>0.424</v>
      </c>
      <c r="AV319">
        <v>0</v>
      </c>
      <c r="AW319">
        <v>2</v>
      </c>
      <c r="AX319">
        <v>31893274</v>
      </c>
      <c r="AY319">
        <v>1</v>
      </c>
      <c r="AZ319">
        <v>0</v>
      </c>
      <c r="BA319">
        <v>298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Y319*Source!I214</f>
        <v>0.012719999999999999</v>
      </c>
      <c r="CY319">
        <f t="shared" si="39"/>
        <v>7.14</v>
      </c>
      <c r="CZ319">
        <f t="shared" si="40"/>
        <v>7.14</v>
      </c>
      <c r="DA319">
        <f t="shared" si="41"/>
        <v>1</v>
      </c>
      <c r="DB319">
        <v>0</v>
      </c>
    </row>
    <row r="320" spans="1:106" ht="12.75">
      <c r="A320">
        <f>ROW(Source!A215)</f>
        <v>215</v>
      </c>
      <c r="B320">
        <v>31892591</v>
      </c>
      <c r="C320">
        <v>31893241</v>
      </c>
      <c r="D320">
        <v>27493458</v>
      </c>
      <c r="E320">
        <v>1</v>
      </c>
      <c r="F320">
        <v>1</v>
      </c>
      <c r="G320">
        <v>1</v>
      </c>
      <c r="H320">
        <v>1</v>
      </c>
      <c r="I320" t="s">
        <v>535</v>
      </c>
      <c r="K320" t="s">
        <v>536</v>
      </c>
      <c r="L320">
        <v>1369</v>
      </c>
      <c r="N320">
        <v>1013</v>
      </c>
      <c r="O320" t="s">
        <v>376</v>
      </c>
      <c r="P320" t="s">
        <v>376</v>
      </c>
      <c r="Q320">
        <v>1</v>
      </c>
      <c r="W320">
        <v>0</v>
      </c>
      <c r="X320">
        <v>-115882720</v>
      </c>
      <c r="Y320">
        <v>598.26</v>
      </c>
      <c r="AA320">
        <v>0</v>
      </c>
      <c r="AB320">
        <v>0</v>
      </c>
      <c r="AC320">
        <v>0</v>
      </c>
      <c r="AD320">
        <v>55.81</v>
      </c>
      <c r="AE320">
        <v>0</v>
      </c>
      <c r="AF320">
        <v>0</v>
      </c>
      <c r="AG320">
        <v>0</v>
      </c>
      <c r="AH320">
        <v>8.6</v>
      </c>
      <c r="AI320">
        <v>1</v>
      </c>
      <c r="AJ320">
        <v>1</v>
      </c>
      <c r="AK320">
        <v>1</v>
      </c>
      <c r="AL320">
        <v>6.49</v>
      </c>
      <c r="AN320">
        <v>0</v>
      </c>
      <c r="AO320">
        <v>1</v>
      </c>
      <c r="AP320">
        <v>0</v>
      </c>
      <c r="AQ320">
        <v>0</v>
      </c>
      <c r="AR320">
        <v>0</v>
      </c>
      <c r="AT320">
        <v>598.26</v>
      </c>
      <c r="AV320">
        <v>1</v>
      </c>
      <c r="AW320">
        <v>2</v>
      </c>
      <c r="AX320">
        <v>31893259</v>
      </c>
      <c r="AY320">
        <v>1</v>
      </c>
      <c r="AZ320">
        <v>0</v>
      </c>
      <c r="BA320">
        <v>299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Y320*Source!I215</f>
        <v>17.947799999999997</v>
      </c>
      <c r="CY320">
        <f>AD320</f>
        <v>55.81</v>
      </c>
      <c r="CZ320">
        <f>AH320</f>
        <v>8.6</v>
      </c>
      <c r="DA320">
        <f>AL320</f>
        <v>6.49</v>
      </c>
      <c r="DB320">
        <v>0</v>
      </c>
    </row>
    <row r="321" spans="1:106" ht="12.75">
      <c r="A321">
        <f>ROW(Source!A215)</f>
        <v>215</v>
      </c>
      <c r="B321">
        <v>31892591</v>
      </c>
      <c r="C321">
        <v>31893241</v>
      </c>
      <c r="D321">
        <v>121548</v>
      </c>
      <c r="E321">
        <v>1</v>
      </c>
      <c r="F321">
        <v>1</v>
      </c>
      <c r="G321">
        <v>1</v>
      </c>
      <c r="H321">
        <v>1</v>
      </c>
      <c r="I321" t="s">
        <v>26</v>
      </c>
      <c r="K321" t="s">
        <v>377</v>
      </c>
      <c r="L321">
        <v>608254</v>
      </c>
      <c r="N321">
        <v>1013</v>
      </c>
      <c r="O321" t="s">
        <v>378</v>
      </c>
      <c r="P321" t="s">
        <v>378</v>
      </c>
      <c r="Q321">
        <v>1</v>
      </c>
      <c r="W321">
        <v>0</v>
      </c>
      <c r="X321">
        <v>-185737400</v>
      </c>
      <c r="Y321">
        <v>18.62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</v>
      </c>
      <c r="AJ321">
        <v>1</v>
      </c>
      <c r="AK321">
        <v>6.49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T321">
        <v>18.62</v>
      </c>
      <c r="AV321">
        <v>2</v>
      </c>
      <c r="AW321">
        <v>2</v>
      </c>
      <c r="AX321">
        <v>31893260</v>
      </c>
      <c r="AY321">
        <v>1</v>
      </c>
      <c r="AZ321">
        <v>0</v>
      </c>
      <c r="BA321">
        <v>300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Y321*Source!I215</f>
        <v>0.5586</v>
      </c>
      <c r="CY321">
        <f>AD321</f>
        <v>0</v>
      </c>
      <c r="CZ321">
        <f>AH321</f>
        <v>0</v>
      </c>
      <c r="DA321">
        <f>AL321</f>
        <v>1</v>
      </c>
      <c r="DB321">
        <v>0</v>
      </c>
    </row>
    <row r="322" spans="1:106" ht="12.75">
      <c r="A322">
        <f>ROW(Source!A215)</f>
        <v>215</v>
      </c>
      <c r="B322">
        <v>31892591</v>
      </c>
      <c r="C322">
        <v>31893241</v>
      </c>
      <c r="D322">
        <v>27439418</v>
      </c>
      <c r="E322">
        <v>1</v>
      </c>
      <c r="F322">
        <v>1</v>
      </c>
      <c r="G322">
        <v>1</v>
      </c>
      <c r="H322">
        <v>2</v>
      </c>
      <c r="I322" t="s">
        <v>537</v>
      </c>
      <c r="J322" t="s">
        <v>538</v>
      </c>
      <c r="K322" t="s">
        <v>539</v>
      </c>
      <c r="L322">
        <v>1368</v>
      </c>
      <c r="N322">
        <v>1011</v>
      </c>
      <c r="O322" t="s">
        <v>382</v>
      </c>
      <c r="P322" t="s">
        <v>382</v>
      </c>
      <c r="Q322">
        <v>1</v>
      </c>
      <c r="W322">
        <v>0</v>
      </c>
      <c r="X322">
        <v>674127709</v>
      </c>
      <c r="Y322">
        <v>17.61</v>
      </c>
      <c r="AA322">
        <v>0</v>
      </c>
      <c r="AB322">
        <v>595.07</v>
      </c>
      <c r="AC322">
        <v>13.61</v>
      </c>
      <c r="AD322">
        <v>0</v>
      </c>
      <c r="AE322">
        <v>0</v>
      </c>
      <c r="AF322">
        <v>91.69</v>
      </c>
      <c r="AG322">
        <v>13.61</v>
      </c>
      <c r="AH322">
        <v>0</v>
      </c>
      <c r="AI322">
        <v>1</v>
      </c>
      <c r="AJ322">
        <v>6.49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T322">
        <v>17.61</v>
      </c>
      <c r="AV322">
        <v>0</v>
      </c>
      <c r="AW322">
        <v>2</v>
      </c>
      <c r="AX322">
        <v>31893261</v>
      </c>
      <c r="AY322">
        <v>1</v>
      </c>
      <c r="AZ322">
        <v>0</v>
      </c>
      <c r="BA322">
        <v>301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Y322*Source!I215</f>
        <v>0.5283</v>
      </c>
      <c r="CY322">
        <f aca="true" t="shared" si="42" ref="CY322:CY327">AB322</f>
        <v>595.07</v>
      </c>
      <c r="CZ322">
        <f aca="true" t="shared" si="43" ref="CZ322:CZ327">AF322</f>
        <v>91.69</v>
      </c>
      <c r="DA322">
        <f aca="true" t="shared" si="44" ref="DA322:DA327">AJ322</f>
        <v>6.49</v>
      </c>
      <c r="DB322">
        <v>0</v>
      </c>
    </row>
    <row r="323" spans="1:106" ht="12.75">
      <c r="A323">
        <f>ROW(Source!A215)</f>
        <v>215</v>
      </c>
      <c r="B323">
        <v>31892591</v>
      </c>
      <c r="C323">
        <v>31893241</v>
      </c>
      <c r="D323">
        <v>27439499</v>
      </c>
      <c r="E323">
        <v>1</v>
      </c>
      <c r="F323">
        <v>1</v>
      </c>
      <c r="G323">
        <v>1</v>
      </c>
      <c r="H323">
        <v>2</v>
      </c>
      <c r="I323" t="s">
        <v>388</v>
      </c>
      <c r="J323" t="s">
        <v>389</v>
      </c>
      <c r="K323" t="s">
        <v>390</v>
      </c>
      <c r="L323">
        <v>1368</v>
      </c>
      <c r="N323">
        <v>1011</v>
      </c>
      <c r="O323" t="s">
        <v>382</v>
      </c>
      <c r="P323" t="s">
        <v>382</v>
      </c>
      <c r="Q323">
        <v>1</v>
      </c>
      <c r="W323">
        <v>0</v>
      </c>
      <c r="X323">
        <v>1890856440</v>
      </c>
      <c r="Y323">
        <v>0.74</v>
      </c>
      <c r="AA323">
        <v>0</v>
      </c>
      <c r="AB323">
        <v>731.23</v>
      </c>
      <c r="AC323">
        <v>13.61</v>
      </c>
      <c r="AD323">
        <v>0</v>
      </c>
      <c r="AE323">
        <v>0</v>
      </c>
      <c r="AF323">
        <v>112.67</v>
      </c>
      <c r="AG323">
        <v>13.61</v>
      </c>
      <c r="AH323">
        <v>0</v>
      </c>
      <c r="AI323">
        <v>1</v>
      </c>
      <c r="AJ323">
        <v>6.49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T323">
        <v>0.74</v>
      </c>
      <c r="AV323">
        <v>0</v>
      </c>
      <c r="AW323">
        <v>2</v>
      </c>
      <c r="AX323">
        <v>31893262</v>
      </c>
      <c r="AY323">
        <v>1</v>
      </c>
      <c r="AZ323">
        <v>0</v>
      </c>
      <c r="BA323">
        <v>302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Y323*Source!I215</f>
        <v>0.022199999999999998</v>
      </c>
      <c r="CY323">
        <f t="shared" si="42"/>
        <v>731.23</v>
      </c>
      <c r="CZ323">
        <f t="shared" si="43"/>
        <v>112.67</v>
      </c>
      <c r="DA323">
        <f t="shared" si="44"/>
        <v>6.49</v>
      </c>
      <c r="DB323">
        <v>0</v>
      </c>
    </row>
    <row r="324" spans="1:106" ht="12.75">
      <c r="A324">
        <f>ROW(Source!A215)</f>
        <v>215</v>
      </c>
      <c r="B324">
        <v>31892591</v>
      </c>
      <c r="C324">
        <v>31893241</v>
      </c>
      <c r="D324">
        <v>27439571</v>
      </c>
      <c r="E324">
        <v>1</v>
      </c>
      <c r="F324">
        <v>1</v>
      </c>
      <c r="G324">
        <v>1</v>
      </c>
      <c r="H324">
        <v>2</v>
      </c>
      <c r="I324" t="s">
        <v>402</v>
      </c>
      <c r="J324" t="s">
        <v>403</v>
      </c>
      <c r="K324" t="s">
        <v>404</v>
      </c>
      <c r="L324">
        <v>1368</v>
      </c>
      <c r="N324">
        <v>1011</v>
      </c>
      <c r="O324" t="s">
        <v>382</v>
      </c>
      <c r="P324" t="s">
        <v>382</v>
      </c>
      <c r="Q324">
        <v>1</v>
      </c>
      <c r="W324">
        <v>0</v>
      </c>
      <c r="X324">
        <v>1462286705</v>
      </c>
      <c r="Y324">
        <v>0.27</v>
      </c>
      <c r="AA324">
        <v>0</v>
      </c>
      <c r="AB324">
        <v>573.85</v>
      </c>
      <c r="AC324">
        <v>10.14</v>
      </c>
      <c r="AD324">
        <v>0</v>
      </c>
      <c r="AE324">
        <v>0</v>
      </c>
      <c r="AF324">
        <v>88.42</v>
      </c>
      <c r="AG324">
        <v>10.14</v>
      </c>
      <c r="AH324">
        <v>0</v>
      </c>
      <c r="AI324">
        <v>1</v>
      </c>
      <c r="AJ324">
        <v>6.49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T324">
        <v>0.27</v>
      </c>
      <c r="AV324">
        <v>0</v>
      </c>
      <c r="AW324">
        <v>2</v>
      </c>
      <c r="AX324">
        <v>31893263</v>
      </c>
      <c r="AY324">
        <v>1</v>
      </c>
      <c r="AZ324">
        <v>0</v>
      </c>
      <c r="BA324">
        <v>303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Y324*Source!I215</f>
        <v>0.0081</v>
      </c>
      <c r="CY324">
        <f t="shared" si="42"/>
        <v>573.85</v>
      </c>
      <c r="CZ324">
        <f t="shared" si="43"/>
        <v>88.42</v>
      </c>
      <c r="DA324">
        <f t="shared" si="44"/>
        <v>6.49</v>
      </c>
      <c r="DB324">
        <v>0</v>
      </c>
    </row>
    <row r="325" spans="1:106" ht="12.75">
      <c r="A325">
        <f>ROW(Source!A215)</f>
        <v>215</v>
      </c>
      <c r="B325">
        <v>31892591</v>
      </c>
      <c r="C325">
        <v>31893241</v>
      </c>
      <c r="D325">
        <v>27440039</v>
      </c>
      <c r="E325">
        <v>1</v>
      </c>
      <c r="F325">
        <v>1</v>
      </c>
      <c r="G325">
        <v>1</v>
      </c>
      <c r="H325">
        <v>2</v>
      </c>
      <c r="I325" t="s">
        <v>540</v>
      </c>
      <c r="J325" t="s">
        <v>541</v>
      </c>
      <c r="K325" t="s">
        <v>542</v>
      </c>
      <c r="L325">
        <v>1368</v>
      </c>
      <c r="N325">
        <v>1011</v>
      </c>
      <c r="O325" t="s">
        <v>382</v>
      </c>
      <c r="P325" t="s">
        <v>382</v>
      </c>
      <c r="Q325">
        <v>1</v>
      </c>
      <c r="W325">
        <v>0</v>
      </c>
      <c r="X325">
        <v>389347920</v>
      </c>
      <c r="Y325">
        <v>29.16</v>
      </c>
      <c r="AA325">
        <v>0</v>
      </c>
      <c r="AB325">
        <v>11.88</v>
      </c>
      <c r="AC325">
        <v>0</v>
      </c>
      <c r="AD325">
        <v>0</v>
      </c>
      <c r="AE325">
        <v>0</v>
      </c>
      <c r="AF325">
        <v>1.83</v>
      </c>
      <c r="AG325">
        <v>0</v>
      </c>
      <c r="AH325">
        <v>0</v>
      </c>
      <c r="AI325">
        <v>1</v>
      </c>
      <c r="AJ325">
        <v>6.49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T325">
        <v>29.16</v>
      </c>
      <c r="AV325">
        <v>0</v>
      </c>
      <c r="AW325">
        <v>2</v>
      </c>
      <c r="AX325">
        <v>31893264</v>
      </c>
      <c r="AY325">
        <v>1</v>
      </c>
      <c r="AZ325">
        <v>0</v>
      </c>
      <c r="BA325">
        <v>304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Y325*Source!I215</f>
        <v>0.8748</v>
      </c>
      <c r="CY325">
        <f t="shared" si="42"/>
        <v>11.88</v>
      </c>
      <c r="CZ325">
        <f t="shared" si="43"/>
        <v>1.83</v>
      </c>
      <c r="DA325">
        <f t="shared" si="44"/>
        <v>6.49</v>
      </c>
      <c r="DB325">
        <v>0</v>
      </c>
    </row>
    <row r="326" spans="1:106" ht="12.75">
      <c r="A326">
        <f>ROW(Source!A215)</f>
        <v>215</v>
      </c>
      <c r="B326">
        <v>31892591</v>
      </c>
      <c r="C326">
        <v>31893241</v>
      </c>
      <c r="D326">
        <v>27441086</v>
      </c>
      <c r="E326">
        <v>1</v>
      </c>
      <c r="F326">
        <v>1</v>
      </c>
      <c r="G326">
        <v>1</v>
      </c>
      <c r="H326">
        <v>2</v>
      </c>
      <c r="I326" t="s">
        <v>543</v>
      </c>
      <c r="J326" t="s">
        <v>544</v>
      </c>
      <c r="K326" t="s">
        <v>545</v>
      </c>
      <c r="L326">
        <v>1368</v>
      </c>
      <c r="N326">
        <v>1011</v>
      </c>
      <c r="O326" t="s">
        <v>382</v>
      </c>
      <c r="P326" t="s">
        <v>382</v>
      </c>
      <c r="Q326">
        <v>1</v>
      </c>
      <c r="W326">
        <v>0</v>
      </c>
      <c r="X326">
        <v>-553985732</v>
      </c>
      <c r="Y326">
        <v>0.86</v>
      </c>
      <c r="AA326">
        <v>0</v>
      </c>
      <c r="AB326">
        <v>20.44</v>
      </c>
      <c r="AC326">
        <v>0</v>
      </c>
      <c r="AD326">
        <v>0</v>
      </c>
      <c r="AE326">
        <v>0</v>
      </c>
      <c r="AF326">
        <v>3.15</v>
      </c>
      <c r="AG326">
        <v>0</v>
      </c>
      <c r="AH326">
        <v>0</v>
      </c>
      <c r="AI326">
        <v>1</v>
      </c>
      <c r="AJ326">
        <v>6.49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T326">
        <v>0.86</v>
      </c>
      <c r="AV326">
        <v>0</v>
      </c>
      <c r="AW326">
        <v>2</v>
      </c>
      <c r="AX326">
        <v>31893265</v>
      </c>
      <c r="AY326">
        <v>1</v>
      </c>
      <c r="AZ326">
        <v>0</v>
      </c>
      <c r="BA326">
        <v>305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Y326*Source!I215</f>
        <v>0.0258</v>
      </c>
      <c r="CY326">
        <f t="shared" si="42"/>
        <v>20.44</v>
      </c>
      <c r="CZ326">
        <f t="shared" si="43"/>
        <v>3.15</v>
      </c>
      <c r="DA326">
        <f t="shared" si="44"/>
        <v>6.49</v>
      </c>
      <c r="DB326">
        <v>0</v>
      </c>
    </row>
    <row r="327" spans="1:106" ht="12.75">
      <c r="A327">
        <f>ROW(Source!A215)</f>
        <v>215</v>
      </c>
      <c r="B327">
        <v>31892591</v>
      </c>
      <c r="C327">
        <v>31893241</v>
      </c>
      <c r="D327">
        <v>27441327</v>
      </c>
      <c r="E327">
        <v>1</v>
      </c>
      <c r="F327">
        <v>1</v>
      </c>
      <c r="G327">
        <v>1</v>
      </c>
      <c r="H327">
        <v>2</v>
      </c>
      <c r="I327" t="s">
        <v>391</v>
      </c>
      <c r="J327" t="s">
        <v>392</v>
      </c>
      <c r="K327" t="s">
        <v>393</v>
      </c>
      <c r="L327">
        <v>1368</v>
      </c>
      <c r="N327">
        <v>1011</v>
      </c>
      <c r="O327" t="s">
        <v>382</v>
      </c>
      <c r="P327" t="s">
        <v>382</v>
      </c>
      <c r="Q327">
        <v>1</v>
      </c>
      <c r="W327">
        <v>0</v>
      </c>
      <c r="X327">
        <v>-1583389094</v>
      </c>
      <c r="Y327">
        <v>1.08</v>
      </c>
      <c r="AA327">
        <v>0</v>
      </c>
      <c r="AB327">
        <v>605.97</v>
      </c>
      <c r="AC327">
        <v>11.69</v>
      </c>
      <c r="AD327">
        <v>0</v>
      </c>
      <c r="AE327">
        <v>0</v>
      </c>
      <c r="AF327">
        <v>93.37</v>
      </c>
      <c r="AG327">
        <v>11.69</v>
      </c>
      <c r="AH327">
        <v>0</v>
      </c>
      <c r="AI327">
        <v>1</v>
      </c>
      <c r="AJ327">
        <v>6.49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T327">
        <v>1.08</v>
      </c>
      <c r="AV327">
        <v>0</v>
      </c>
      <c r="AW327">
        <v>2</v>
      </c>
      <c r="AX327">
        <v>31893266</v>
      </c>
      <c r="AY327">
        <v>1</v>
      </c>
      <c r="AZ327">
        <v>0</v>
      </c>
      <c r="BA327">
        <v>306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Y327*Source!I215</f>
        <v>0.0324</v>
      </c>
      <c r="CY327">
        <f t="shared" si="42"/>
        <v>605.97</v>
      </c>
      <c r="CZ327">
        <f t="shared" si="43"/>
        <v>93.37</v>
      </c>
      <c r="DA327">
        <f t="shared" si="44"/>
        <v>6.49</v>
      </c>
      <c r="DB327">
        <v>0</v>
      </c>
    </row>
    <row r="328" spans="1:106" ht="12.75">
      <c r="A328">
        <f>ROW(Source!A215)</f>
        <v>215</v>
      </c>
      <c r="B328">
        <v>31892591</v>
      </c>
      <c r="C328">
        <v>31893241</v>
      </c>
      <c r="D328">
        <v>27377902</v>
      </c>
      <c r="E328">
        <v>1</v>
      </c>
      <c r="F328">
        <v>1</v>
      </c>
      <c r="G328">
        <v>1</v>
      </c>
      <c r="H328">
        <v>3</v>
      </c>
      <c r="I328" t="s">
        <v>546</v>
      </c>
      <c r="J328" t="s">
        <v>547</v>
      </c>
      <c r="K328" t="s">
        <v>548</v>
      </c>
      <c r="L328">
        <v>1348</v>
      </c>
      <c r="N328">
        <v>1009</v>
      </c>
      <c r="O328" t="s">
        <v>83</v>
      </c>
      <c r="P328" t="s">
        <v>83</v>
      </c>
      <c r="Q328">
        <v>1000</v>
      </c>
      <c r="W328">
        <v>0</v>
      </c>
      <c r="X328">
        <v>-1518372624</v>
      </c>
      <c r="Y328">
        <v>0.0762</v>
      </c>
      <c r="AA328">
        <v>32225.71</v>
      </c>
      <c r="AB328">
        <v>0</v>
      </c>
      <c r="AC328">
        <v>0</v>
      </c>
      <c r="AD328">
        <v>0</v>
      </c>
      <c r="AE328">
        <v>4965.44</v>
      </c>
      <c r="AF328">
        <v>0</v>
      </c>
      <c r="AG328">
        <v>0</v>
      </c>
      <c r="AH328">
        <v>0</v>
      </c>
      <c r="AI328">
        <v>6.49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T328">
        <v>0.0762</v>
      </c>
      <c r="AV328">
        <v>0</v>
      </c>
      <c r="AW328">
        <v>2</v>
      </c>
      <c r="AX328">
        <v>31893267</v>
      </c>
      <c r="AY328">
        <v>1</v>
      </c>
      <c r="AZ328">
        <v>0</v>
      </c>
      <c r="BA328">
        <v>307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Y328*Source!I215</f>
        <v>0.002286</v>
      </c>
      <c r="CY328">
        <f aca="true" t="shared" si="45" ref="CY328:CY336">AA328</f>
        <v>32225.71</v>
      </c>
      <c r="CZ328">
        <f aca="true" t="shared" si="46" ref="CZ328:CZ336">AE328</f>
        <v>4965.44</v>
      </c>
      <c r="DA328">
        <f aca="true" t="shared" si="47" ref="DA328:DA336">AI328</f>
        <v>6.49</v>
      </c>
      <c r="DB328">
        <v>0</v>
      </c>
    </row>
    <row r="329" spans="1:106" ht="12.75">
      <c r="A329">
        <f>ROW(Source!A215)</f>
        <v>215</v>
      </c>
      <c r="B329">
        <v>31892591</v>
      </c>
      <c r="C329">
        <v>31893241</v>
      </c>
      <c r="D329">
        <v>27371927</v>
      </c>
      <c r="E329">
        <v>1</v>
      </c>
      <c r="F329">
        <v>1</v>
      </c>
      <c r="G329">
        <v>1</v>
      </c>
      <c r="H329">
        <v>3</v>
      </c>
      <c r="I329" t="s">
        <v>549</v>
      </c>
      <c r="J329" t="s">
        <v>550</v>
      </c>
      <c r="K329" t="s">
        <v>551</v>
      </c>
      <c r="L329">
        <v>1327</v>
      </c>
      <c r="N329">
        <v>1005</v>
      </c>
      <c r="O329" t="s">
        <v>552</v>
      </c>
      <c r="P329" t="s">
        <v>552</v>
      </c>
      <c r="Q329">
        <v>1</v>
      </c>
      <c r="W329">
        <v>0</v>
      </c>
      <c r="X329">
        <v>729409778</v>
      </c>
      <c r="Y329">
        <v>75</v>
      </c>
      <c r="AA329">
        <v>59.97</v>
      </c>
      <c r="AB329">
        <v>0</v>
      </c>
      <c r="AC329">
        <v>0</v>
      </c>
      <c r="AD329">
        <v>0</v>
      </c>
      <c r="AE329">
        <v>9.24</v>
      </c>
      <c r="AF329">
        <v>0</v>
      </c>
      <c r="AG329">
        <v>0</v>
      </c>
      <c r="AH329">
        <v>0</v>
      </c>
      <c r="AI329">
        <v>6.49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T329">
        <v>75</v>
      </c>
      <c r="AV329">
        <v>0</v>
      </c>
      <c r="AW329">
        <v>2</v>
      </c>
      <c r="AX329">
        <v>31893268</v>
      </c>
      <c r="AY329">
        <v>1</v>
      </c>
      <c r="AZ329">
        <v>0</v>
      </c>
      <c r="BA329">
        <v>308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Y329*Source!I215</f>
        <v>2.25</v>
      </c>
      <c r="CY329">
        <f t="shared" si="45"/>
        <v>59.97</v>
      </c>
      <c r="CZ329">
        <f t="shared" si="46"/>
        <v>9.24</v>
      </c>
      <c r="DA329">
        <f t="shared" si="47"/>
        <v>6.49</v>
      </c>
      <c r="DB329">
        <v>0</v>
      </c>
    </row>
    <row r="330" spans="1:106" ht="12.75">
      <c r="A330">
        <f>ROW(Source!A215)</f>
        <v>215</v>
      </c>
      <c r="B330">
        <v>31892591</v>
      </c>
      <c r="C330">
        <v>31893241</v>
      </c>
      <c r="D330">
        <v>27378576</v>
      </c>
      <c r="E330">
        <v>1</v>
      </c>
      <c r="F330">
        <v>1</v>
      </c>
      <c r="G330">
        <v>1</v>
      </c>
      <c r="H330">
        <v>3</v>
      </c>
      <c r="I330" t="s">
        <v>394</v>
      </c>
      <c r="J330" t="s">
        <v>395</v>
      </c>
      <c r="K330" t="s">
        <v>396</v>
      </c>
      <c r="L330">
        <v>1348</v>
      </c>
      <c r="N330">
        <v>1009</v>
      </c>
      <c r="O330" t="s">
        <v>83</v>
      </c>
      <c r="P330" t="s">
        <v>83</v>
      </c>
      <c r="Q330">
        <v>1000</v>
      </c>
      <c r="W330">
        <v>0</v>
      </c>
      <c r="X330">
        <v>-738587816</v>
      </c>
      <c r="Y330">
        <v>0.03</v>
      </c>
      <c r="AA330">
        <v>78204.5</v>
      </c>
      <c r="AB330">
        <v>0</v>
      </c>
      <c r="AC330">
        <v>0</v>
      </c>
      <c r="AD330">
        <v>0</v>
      </c>
      <c r="AE330">
        <v>12050</v>
      </c>
      <c r="AF330">
        <v>0</v>
      </c>
      <c r="AG330">
        <v>0</v>
      </c>
      <c r="AH330">
        <v>0</v>
      </c>
      <c r="AI330">
        <v>6.49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T330">
        <v>0.03</v>
      </c>
      <c r="AV330">
        <v>0</v>
      </c>
      <c r="AW330">
        <v>2</v>
      </c>
      <c r="AX330">
        <v>31893269</v>
      </c>
      <c r="AY330">
        <v>1</v>
      </c>
      <c r="AZ330">
        <v>0</v>
      </c>
      <c r="BA330">
        <v>309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Y330*Source!I215</f>
        <v>0.0009</v>
      </c>
      <c r="CY330">
        <f t="shared" si="45"/>
        <v>78204.5</v>
      </c>
      <c r="CZ330">
        <f t="shared" si="46"/>
        <v>12050</v>
      </c>
      <c r="DA330">
        <f t="shared" si="47"/>
        <v>6.49</v>
      </c>
      <c r="DB330">
        <v>0</v>
      </c>
    </row>
    <row r="331" spans="1:106" ht="12.75">
      <c r="A331">
        <f>ROW(Source!A215)</f>
        <v>215</v>
      </c>
      <c r="B331">
        <v>31892591</v>
      </c>
      <c r="C331">
        <v>31893241</v>
      </c>
      <c r="D331">
        <v>27379794</v>
      </c>
      <c r="E331">
        <v>1</v>
      </c>
      <c r="F331">
        <v>1</v>
      </c>
      <c r="G331">
        <v>1</v>
      </c>
      <c r="H331">
        <v>3</v>
      </c>
      <c r="I331" t="s">
        <v>553</v>
      </c>
      <c r="J331" t="s">
        <v>554</v>
      </c>
      <c r="K331" t="s">
        <v>555</v>
      </c>
      <c r="L331">
        <v>1339</v>
      </c>
      <c r="N331">
        <v>1007</v>
      </c>
      <c r="O331" t="s">
        <v>68</v>
      </c>
      <c r="P331" t="s">
        <v>68</v>
      </c>
      <c r="Q331">
        <v>1</v>
      </c>
      <c r="W331">
        <v>0</v>
      </c>
      <c r="X331">
        <v>1707541368</v>
      </c>
      <c r="Y331">
        <v>0.7</v>
      </c>
      <c r="AA331">
        <v>6853.44</v>
      </c>
      <c r="AB331">
        <v>0</v>
      </c>
      <c r="AC331">
        <v>0</v>
      </c>
      <c r="AD331">
        <v>0</v>
      </c>
      <c r="AE331">
        <v>1056</v>
      </c>
      <c r="AF331">
        <v>0</v>
      </c>
      <c r="AG331">
        <v>0</v>
      </c>
      <c r="AH331">
        <v>0</v>
      </c>
      <c r="AI331">
        <v>6.49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T331">
        <v>0.7</v>
      </c>
      <c r="AV331">
        <v>0</v>
      </c>
      <c r="AW331">
        <v>2</v>
      </c>
      <c r="AX331">
        <v>31893270</v>
      </c>
      <c r="AY331">
        <v>1</v>
      </c>
      <c r="AZ331">
        <v>0</v>
      </c>
      <c r="BA331">
        <v>310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Y331*Source!I215</f>
        <v>0.020999999999999998</v>
      </c>
      <c r="CY331">
        <f t="shared" si="45"/>
        <v>6853.44</v>
      </c>
      <c r="CZ331">
        <f t="shared" si="46"/>
        <v>1056</v>
      </c>
      <c r="DA331">
        <f t="shared" si="47"/>
        <v>6.49</v>
      </c>
      <c r="DB331">
        <v>0</v>
      </c>
    </row>
    <row r="332" spans="1:106" ht="12.75">
      <c r="A332">
        <f>ROW(Source!A215)</f>
        <v>215</v>
      </c>
      <c r="B332">
        <v>31892591</v>
      </c>
      <c r="C332">
        <v>31893241</v>
      </c>
      <c r="D332">
        <v>27393884</v>
      </c>
      <c r="E332">
        <v>1</v>
      </c>
      <c r="F332">
        <v>1</v>
      </c>
      <c r="G332">
        <v>1</v>
      </c>
      <c r="H332">
        <v>3</v>
      </c>
      <c r="I332" t="s">
        <v>556</v>
      </c>
      <c r="J332" t="s">
        <v>557</v>
      </c>
      <c r="K332" t="s">
        <v>558</v>
      </c>
      <c r="L332">
        <v>1327</v>
      </c>
      <c r="N332">
        <v>1005</v>
      </c>
      <c r="O332" t="s">
        <v>552</v>
      </c>
      <c r="P332" t="s">
        <v>552</v>
      </c>
      <c r="Q332">
        <v>1</v>
      </c>
      <c r="W332">
        <v>0</v>
      </c>
      <c r="X332">
        <v>1283039548</v>
      </c>
      <c r="Y332">
        <v>65.1</v>
      </c>
      <c r="AA332">
        <v>231.04</v>
      </c>
      <c r="AB332">
        <v>0</v>
      </c>
      <c r="AC332">
        <v>0</v>
      </c>
      <c r="AD332">
        <v>0</v>
      </c>
      <c r="AE332">
        <v>35.6</v>
      </c>
      <c r="AF332">
        <v>0</v>
      </c>
      <c r="AG332">
        <v>0</v>
      </c>
      <c r="AH332">
        <v>0</v>
      </c>
      <c r="AI332">
        <v>6.49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T332">
        <v>65.1</v>
      </c>
      <c r="AV332">
        <v>0</v>
      </c>
      <c r="AW332">
        <v>2</v>
      </c>
      <c r="AX332">
        <v>31893271</v>
      </c>
      <c r="AY332">
        <v>1</v>
      </c>
      <c r="AZ332">
        <v>0</v>
      </c>
      <c r="BA332">
        <v>311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Y332*Source!I215</f>
        <v>1.9529999999999998</v>
      </c>
      <c r="CY332">
        <f t="shared" si="45"/>
        <v>231.04</v>
      </c>
      <c r="CZ332">
        <f t="shared" si="46"/>
        <v>35.6</v>
      </c>
      <c r="DA332">
        <f t="shared" si="47"/>
        <v>6.49</v>
      </c>
      <c r="DB332">
        <v>0</v>
      </c>
    </row>
    <row r="333" spans="1:106" ht="12.75">
      <c r="A333">
        <f>ROW(Source!A215)</f>
        <v>215</v>
      </c>
      <c r="B333">
        <v>31892591</v>
      </c>
      <c r="C333">
        <v>31893241</v>
      </c>
      <c r="D333">
        <v>27407551</v>
      </c>
      <c r="E333">
        <v>1</v>
      </c>
      <c r="F333">
        <v>1</v>
      </c>
      <c r="G333">
        <v>1</v>
      </c>
      <c r="H333">
        <v>3</v>
      </c>
      <c r="I333" t="s">
        <v>281</v>
      </c>
      <c r="J333" t="s">
        <v>283</v>
      </c>
      <c r="K333" t="s">
        <v>282</v>
      </c>
      <c r="L333">
        <v>1339</v>
      </c>
      <c r="N333">
        <v>1007</v>
      </c>
      <c r="O333" t="s">
        <v>68</v>
      </c>
      <c r="P333" t="s">
        <v>68</v>
      </c>
      <c r="Q333">
        <v>1</v>
      </c>
      <c r="W333">
        <v>1</v>
      </c>
      <c r="X333">
        <v>1224014793</v>
      </c>
      <c r="Y333">
        <v>-102</v>
      </c>
      <c r="AA333">
        <v>3666.85</v>
      </c>
      <c r="AB333">
        <v>0</v>
      </c>
      <c r="AC333">
        <v>0</v>
      </c>
      <c r="AD333">
        <v>0</v>
      </c>
      <c r="AE333">
        <v>565</v>
      </c>
      <c r="AF333">
        <v>0</v>
      </c>
      <c r="AG333">
        <v>0</v>
      </c>
      <c r="AH333">
        <v>0</v>
      </c>
      <c r="AI333">
        <v>6.49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T333">
        <v>-102</v>
      </c>
      <c r="AV333">
        <v>0</v>
      </c>
      <c r="AW333">
        <v>2</v>
      </c>
      <c r="AX333">
        <v>31893272</v>
      </c>
      <c r="AY333">
        <v>1</v>
      </c>
      <c r="AZ333">
        <v>6144</v>
      </c>
      <c r="BA333">
        <v>312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Y333*Source!I215</f>
        <v>-3.06</v>
      </c>
      <c r="CY333">
        <f t="shared" si="45"/>
        <v>3666.85</v>
      </c>
      <c r="CZ333">
        <f t="shared" si="46"/>
        <v>565</v>
      </c>
      <c r="DA333">
        <f t="shared" si="47"/>
        <v>6.49</v>
      </c>
      <c r="DB333">
        <v>0</v>
      </c>
    </row>
    <row r="334" spans="1:106" ht="12.75">
      <c r="A334">
        <f>ROW(Source!A215)</f>
        <v>215</v>
      </c>
      <c r="B334">
        <v>31892591</v>
      </c>
      <c r="C334">
        <v>31893241</v>
      </c>
      <c r="D334">
        <v>27407588</v>
      </c>
      <c r="E334">
        <v>1</v>
      </c>
      <c r="F334">
        <v>1</v>
      </c>
      <c r="G334">
        <v>1</v>
      </c>
      <c r="H334">
        <v>3</v>
      </c>
      <c r="I334" t="s">
        <v>285</v>
      </c>
      <c r="J334" t="s">
        <v>287</v>
      </c>
      <c r="K334" t="s">
        <v>286</v>
      </c>
      <c r="L334">
        <v>1339</v>
      </c>
      <c r="N334">
        <v>1007</v>
      </c>
      <c r="O334" t="s">
        <v>68</v>
      </c>
      <c r="P334" t="s">
        <v>68</v>
      </c>
      <c r="Q334">
        <v>1</v>
      </c>
      <c r="W334">
        <v>0</v>
      </c>
      <c r="X334">
        <v>-874387705</v>
      </c>
      <c r="Y334">
        <v>102</v>
      </c>
      <c r="AA334">
        <v>4599.14</v>
      </c>
      <c r="AB334">
        <v>0</v>
      </c>
      <c r="AC334">
        <v>0</v>
      </c>
      <c r="AD334">
        <v>0</v>
      </c>
      <c r="AE334">
        <v>708.65</v>
      </c>
      <c r="AF334">
        <v>0</v>
      </c>
      <c r="AG334">
        <v>0</v>
      </c>
      <c r="AH334">
        <v>0</v>
      </c>
      <c r="AI334">
        <v>6.49</v>
      </c>
      <c r="AJ334">
        <v>1</v>
      </c>
      <c r="AK334">
        <v>1</v>
      </c>
      <c r="AL334">
        <v>1</v>
      </c>
      <c r="AN334">
        <v>0</v>
      </c>
      <c r="AO334">
        <v>0</v>
      </c>
      <c r="AP334">
        <v>0</v>
      </c>
      <c r="AQ334">
        <v>0</v>
      </c>
      <c r="AR334">
        <v>0</v>
      </c>
      <c r="AT334">
        <v>102</v>
      </c>
      <c r="AV334">
        <v>0</v>
      </c>
      <c r="AW334">
        <v>1</v>
      </c>
      <c r="AX334">
        <v>-1</v>
      </c>
      <c r="AY334">
        <v>0</v>
      </c>
      <c r="AZ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Y334*Source!I215</f>
        <v>3.06</v>
      </c>
      <c r="CY334">
        <f t="shared" si="45"/>
        <v>4599.14</v>
      </c>
      <c r="CZ334">
        <f t="shared" si="46"/>
        <v>708.65</v>
      </c>
      <c r="DA334">
        <f t="shared" si="47"/>
        <v>6.49</v>
      </c>
      <c r="DB334">
        <v>0</v>
      </c>
    </row>
    <row r="335" spans="1:106" ht="12.75">
      <c r="A335">
        <f>ROW(Source!A215)</f>
        <v>215</v>
      </c>
      <c r="B335">
        <v>31892591</v>
      </c>
      <c r="C335">
        <v>31893241</v>
      </c>
      <c r="D335">
        <v>27415719</v>
      </c>
      <c r="E335">
        <v>1</v>
      </c>
      <c r="F335">
        <v>1</v>
      </c>
      <c r="G335">
        <v>1</v>
      </c>
      <c r="H335">
        <v>3</v>
      </c>
      <c r="I335" t="s">
        <v>559</v>
      </c>
      <c r="J335" t="s">
        <v>560</v>
      </c>
      <c r="K335" t="s">
        <v>561</v>
      </c>
      <c r="L335">
        <v>1348</v>
      </c>
      <c r="N335">
        <v>1009</v>
      </c>
      <c r="O335" t="s">
        <v>83</v>
      </c>
      <c r="P335" t="s">
        <v>83</v>
      </c>
      <c r="Q335">
        <v>1000</v>
      </c>
      <c r="W335">
        <v>0</v>
      </c>
      <c r="X335">
        <v>-1326608315</v>
      </c>
      <c r="Y335">
        <v>0.082</v>
      </c>
      <c r="AA335">
        <v>4770.15</v>
      </c>
      <c r="AB335">
        <v>0</v>
      </c>
      <c r="AC335">
        <v>0</v>
      </c>
      <c r="AD335">
        <v>0</v>
      </c>
      <c r="AE335">
        <v>735</v>
      </c>
      <c r="AF335">
        <v>0</v>
      </c>
      <c r="AG335">
        <v>0</v>
      </c>
      <c r="AH335">
        <v>0</v>
      </c>
      <c r="AI335">
        <v>6.49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T335">
        <v>0.082</v>
      </c>
      <c r="AV335">
        <v>0</v>
      </c>
      <c r="AW335">
        <v>2</v>
      </c>
      <c r="AX335">
        <v>31893273</v>
      </c>
      <c r="AY335">
        <v>1</v>
      </c>
      <c r="AZ335">
        <v>0</v>
      </c>
      <c r="BA335">
        <v>313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Y335*Source!I215</f>
        <v>0.00246</v>
      </c>
      <c r="CY335">
        <f t="shared" si="45"/>
        <v>4770.15</v>
      </c>
      <c r="CZ335">
        <f t="shared" si="46"/>
        <v>735</v>
      </c>
      <c r="DA335">
        <f t="shared" si="47"/>
        <v>6.49</v>
      </c>
      <c r="DB335">
        <v>0</v>
      </c>
    </row>
    <row r="336" spans="1:106" ht="12.75">
      <c r="A336">
        <f>ROW(Source!A215)</f>
        <v>215</v>
      </c>
      <c r="B336">
        <v>31892591</v>
      </c>
      <c r="C336">
        <v>31893241</v>
      </c>
      <c r="D336">
        <v>27416566</v>
      </c>
      <c r="E336">
        <v>1</v>
      </c>
      <c r="F336">
        <v>1</v>
      </c>
      <c r="G336">
        <v>1</v>
      </c>
      <c r="H336">
        <v>3</v>
      </c>
      <c r="I336" t="s">
        <v>414</v>
      </c>
      <c r="J336" t="s">
        <v>415</v>
      </c>
      <c r="K336" t="s">
        <v>416</v>
      </c>
      <c r="L336">
        <v>1339</v>
      </c>
      <c r="N336">
        <v>1007</v>
      </c>
      <c r="O336" t="s">
        <v>68</v>
      </c>
      <c r="P336" t="s">
        <v>68</v>
      </c>
      <c r="Q336">
        <v>1</v>
      </c>
      <c r="W336">
        <v>0</v>
      </c>
      <c r="X336">
        <v>1967222743</v>
      </c>
      <c r="Y336">
        <v>0.424</v>
      </c>
      <c r="AA336">
        <v>46.34</v>
      </c>
      <c r="AB336">
        <v>0</v>
      </c>
      <c r="AC336">
        <v>0</v>
      </c>
      <c r="AD336">
        <v>0</v>
      </c>
      <c r="AE336">
        <v>7.14</v>
      </c>
      <c r="AF336">
        <v>0</v>
      </c>
      <c r="AG336">
        <v>0</v>
      </c>
      <c r="AH336">
        <v>0</v>
      </c>
      <c r="AI336">
        <v>6.49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T336">
        <v>0.424</v>
      </c>
      <c r="AV336">
        <v>0</v>
      </c>
      <c r="AW336">
        <v>2</v>
      </c>
      <c r="AX336">
        <v>31893274</v>
      </c>
      <c r="AY336">
        <v>1</v>
      </c>
      <c r="AZ336">
        <v>0</v>
      </c>
      <c r="BA336">
        <v>314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Y336*Source!I215</f>
        <v>0.012719999999999999</v>
      </c>
      <c r="CY336">
        <f t="shared" si="45"/>
        <v>46.34</v>
      </c>
      <c r="CZ336">
        <f t="shared" si="46"/>
        <v>7.14</v>
      </c>
      <c r="DA336">
        <f t="shared" si="47"/>
        <v>6.49</v>
      </c>
      <c r="DB336">
        <v>0</v>
      </c>
    </row>
    <row r="337" spans="1:106" ht="12.75">
      <c r="A337">
        <f>ROW(Source!A220)</f>
        <v>220</v>
      </c>
      <c r="B337">
        <v>31892590</v>
      </c>
      <c r="C337">
        <v>31893277</v>
      </c>
      <c r="D337">
        <v>27494693</v>
      </c>
      <c r="E337">
        <v>1</v>
      </c>
      <c r="F337">
        <v>1</v>
      </c>
      <c r="G337">
        <v>1</v>
      </c>
      <c r="H337">
        <v>1</v>
      </c>
      <c r="I337" t="s">
        <v>400</v>
      </c>
      <c r="K337" t="s">
        <v>401</v>
      </c>
      <c r="L337">
        <v>1369</v>
      </c>
      <c r="N337">
        <v>1013</v>
      </c>
      <c r="O337" t="s">
        <v>376</v>
      </c>
      <c r="P337" t="s">
        <v>376</v>
      </c>
      <c r="Q337">
        <v>1</v>
      </c>
      <c r="W337">
        <v>0</v>
      </c>
      <c r="X337">
        <v>-1007542389</v>
      </c>
      <c r="Y337">
        <v>75.15</v>
      </c>
      <c r="AA337">
        <v>0</v>
      </c>
      <c r="AB337">
        <v>0</v>
      </c>
      <c r="AC337">
        <v>0</v>
      </c>
      <c r="AD337">
        <v>8.08</v>
      </c>
      <c r="AE337">
        <v>0</v>
      </c>
      <c r="AF337">
        <v>0</v>
      </c>
      <c r="AG337">
        <v>0</v>
      </c>
      <c r="AH337">
        <v>8.08</v>
      </c>
      <c r="AI337">
        <v>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T337">
        <v>75.15</v>
      </c>
      <c r="AV337">
        <v>1</v>
      </c>
      <c r="AW337">
        <v>2</v>
      </c>
      <c r="AX337">
        <v>31893286</v>
      </c>
      <c r="AY337">
        <v>1</v>
      </c>
      <c r="AZ337">
        <v>0</v>
      </c>
      <c r="BA337">
        <v>315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Y337*Source!I220</f>
        <v>6.0120000000000005</v>
      </c>
      <c r="CY337">
        <f>AD337</f>
        <v>8.08</v>
      </c>
      <c r="CZ337">
        <f>AH337</f>
        <v>8.08</v>
      </c>
      <c r="DA337">
        <f>AL337</f>
        <v>1</v>
      </c>
      <c r="DB337">
        <v>0</v>
      </c>
    </row>
    <row r="338" spans="1:106" ht="12.75">
      <c r="A338">
        <f>ROW(Source!A220)</f>
        <v>220</v>
      </c>
      <c r="B338">
        <v>31892590</v>
      </c>
      <c r="C338">
        <v>31893277</v>
      </c>
      <c r="D338">
        <v>121548</v>
      </c>
      <c r="E338">
        <v>1</v>
      </c>
      <c r="F338">
        <v>1</v>
      </c>
      <c r="G338">
        <v>1</v>
      </c>
      <c r="H338">
        <v>1</v>
      </c>
      <c r="I338" t="s">
        <v>26</v>
      </c>
      <c r="K338" t="s">
        <v>377</v>
      </c>
      <c r="L338">
        <v>608254</v>
      </c>
      <c r="N338">
        <v>1013</v>
      </c>
      <c r="O338" t="s">
        <v>378</v>
      </c>
      <c r="P338" t="s">
        <v>378</v>
      </c>
      <c r="Q338">
        <v>1</v>
      </c>
      <c r="W338">
        <v>0</v>
      </c>
      <c r="X338">
        <v>-185737400</v>
      </c>
      <c r="Y338">
        <v>1.73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1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T338">
        <v>1.73</v>
      </c>
      <c r="AV338">
        <v>2</v>
      </c>
      <c r="AW338">
        <v>2</v>
      </c>
      <c r="AX338">
        <v>31893287</v>
      </c>
      <c r="AY338">
        <v>1</v>
      </c>
      <c r="AZ338">
        <v>0</v>
      </c>
      <c r="BA338">
        <v>316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Y338*Source!I220</f>
        <v>0.1384</v>
      </c>
      <c r="CY338">
        <f>AD338</f>
        <v>0</v>
      </c>
      <c r="CZ338">
        <f>AH338</f>
        <v>0</v>
      </c>
      <c r="DA338">
        <f>AL338</f>
        <v>1</v>
      </c>
      <c r="DB338">
        <v>0</v>
      </c>
    </row>
    <row r="339" spans="1:106" ht="12.75">
      <c r="A339">
        <f>ROW(Source!A220)</f>
        <v>220</v>
      </c>
      <c r="B339">
        <v>31892590</v>
      </c>
      <c r="C339">
        <v>31893277</v>
      </c>
      <c r="D339">
        <v>27439630</v>
      </c>
      <c r="E339">
        <v>1</v>
      </c>
      <c r="F339">
        <v>1</v>
      </c>
      <c r="G339">
        <v>1</v>
      </c>
      <c r="H339">
        <v>2</v>
      </c>
      <c r="I339" t="s">
        <v>464</v>
      </c>
      <c r="J339" t="s">
        <v>465</v>
      </c>
      <c r="K339" t="s">
        <v>466</v>
      </c>
      <c r="L339">
        <v>1368</v>
      </c>
      <c r="N339">
        <v>1011</v>
      </c>
      <c r="O339" t="s">
        <v>382</v>
      </c>
      <c r="P339" t="s">
        <v>382</v>
      </c>
      <c r="Q339">
        <v>1</v>
      </c>
      <c r="W339">
        <v>0</v>
      </c>
      <c r="X339">
        <v>-72110300</v>
      </c>
      <c r="Y339">
        <v>1.73</v>
      </c>
      <c r="AA339">
        <v>0</v>
      </c>
      <c r="AB339">
        <v>31.27</v>
      </c>
      <c r="AC339">
        <v>13.61</v>
      </c>
      <c r="AD339">
        <v>0</v>
      </c>
      <c r="AE339">
        <v>0</v>
      </c>
      <c r="AF339">
        <v>31.27</v>
      </c>
      <c r="AG339">
        <v>13.61</v>
      </c>
      <c r="AH339">
        <v>0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T339">
        <v>1.73</v>
      </c>
      <c r="AV339">
        <v>0</v>
      </c>
      <c r="AW339">
        <v>2</v>
      </c>
      <c r="AX339">
        <v>31893288</v>
      </c>
      <c r="AY339">
        <v>1</v>
      </c>
      <c r="AZ339">
        <v>0</v>
      </c>
      <c r="BA339">
        <v>317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Y339*Source!I220</f>
        <v>0.1384</v>
      </c>
      <c r="CY339">
        <f>AB339</f>
        <v>31.27</v>
      </c>
      <c r="CZ339">
        <f>AF339</f>
        <v>31.27</v>
      </c>
      <c r="DA339">
        <f>AJ339</f>
        <v>1</v>
      </c>
      <c r="DB339">
        <v>0</v>
      </c>
    </row>
    <row r="340" spans="1:106" ht="12.75">
      <c r="A340">
        <f>ROW(Source!A220)</f>
        <v>220</v>
      </c>
      <c r="B340">
        <v>31892590</v>
      </c>
      <c r="C340">
        <v>31893277</v>
      </c>
      <c r="D340">
        <v>27441327</v>
      </c>
      <c r="E340">
        <v>1</v>
      </c>
      <c r="F340">
        <v>1</v>
      </c>
      <c r="G340">
        <v>1</v>
      </c>
      <c r="H340">
        <v>2</v>
      </c>
      <c r="I340" t="s">
        <v>391</v>
      </c>
      <c r="J340" t="s">
        <v>392</v>
      </c>
      <c r="K340" t="s">
        <v>393</v>
      </c>
      <c r="L340">
        <v>1368</v>
      </c>
      <c r="N340">
        <v>1011</v>
      </c>
      <c r="O340" t="s">
        <v>382</v>
      </c>
      <c r="P340" t="s">
        <v>382</v>
      </c>
      <c r="Q340">
        <v>1</v>
      </c>
      <c r="W340">
        <v>0</v>
      </c>
      <c r="X340">
        <v>-1583389094</v>
      </c>
      <c r="Y340">
        <v>2.47</v>
      </c>
      <c r="AA340">
        <v>0</v>
      </c>
      <c r="AB340">
        <v>93.37</v>
      </c>
      <c r="AC340">
        <v>11.69</v>
      </c>
      <c r="AD340">
        <v>0</v>
      </c>
      <c r="AE340">
        <v>0</v>
      </c>
      <c r="AF340">
        <v>93.37</v>
      </c>
      <c r="AG340">
        <v>11.69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T340">
        <v>2.47</v>
      </c>
      <c r="AV340">
        <v>0</v>
      </c>
      <c r="AW340">
        <v>2</v>
      </c>
      <c r="AX340">
        <v>31893289</v>
      </c>
      <c r="AY340">
        <v>1</v>
      </c>
      <c r="AZ340">
        <v>0</v>
      </c>
      <c r="BA340">
        <v>318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Y340*Source!I220</f>
        <v>0.19760000000000003</v>
      </c>
      <c r="CY340">
        <f>AB340</f>
        <v>93.37</v>
      </c>
      <c r="CZ340">
        <f>AF340</f>
        <v>93.37</v>
      </c>
      <c r="DA340">
        <f>AJ340</f>
        <v>1</v>
      </c>
      <c r="DB340">
        <v>0</v>
      </c>
    </row>
    <row r="341" spans="1:106" ht="12.75">
      <c r="A341">
        <f>ROW(Source!A220)</f>
        <v>220</v>
      </c>
      <c r="B341">
        <v>31892590</v>
      </c>
      <c r="C341">
        <v>31893277</v>
      </c>
      <c r="D341">
        <v>27377050</v>
      </c>
      <c r="E341">
        <v>1</v>
      </c>
      <c r="F341">
        <v>1</v>
      </c>
      <c r="G341">
        <v>1</v>
      </c>
      <c r="H341">
        <v>3</v>
      </c>
      <c r="I341" t="s">
        <v>448</v>
      </c>
      <c r="J341" t="s">
        <v>449</v>
      </c>
      <c r="K341" t="s">
        <v>450</v>
      </c>
      <c r="L341">
        <v>1348</v>
      </c>
      <c r="N341">
        <v>1009</v>
      </c>
      <c r="O341" t="s">
        <v>83</v>
      </c>
      <c r="P341" t="s">
        <v>83</v>
      </c>
      <c r="Q341">
        <v>1000</v>
      </c>
      <c r="W341">
        <v>0</v>
      </c>
      <c r="X341">
        <v>104674631</v>
      </c>
      <c r="Y341">
        <v>0</v>
      </c>
      <c r="AA341">
        <v>6024.94</v>
      </c>
      <c r="AB341">
        <v>0</v>
      </c>
      <c r="AC341">
        <v>0</v>
      </c>
      <c r="AD341">
        <v>0</v>
      </c>
      <c r="AE341">
        <v>6024.94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1</v>
      </c>
      <c r="AQ341">
        <v>0</v>
      </c>
      <c r="AR341">
        <v>0</v>
      </c>
      <c r="AT341">
        <v>0.035</v>
      </c>
      <c r="AU341" t="s">
        <v>293</v>
      </c>
      <c r="AV341">
        <v>0</v>
      </c>
      <c r="AW341">
        <v>2</v>
      </c>
      <c r="AX341">
        <v>31893290</v>
      </c>
      <c r="AY341">
        <v>1</v>
      </c>
      <c r="AZ341">
        <v>0</v>
      </c>
      <c r="BA341">
        <v>319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Y341*Source!I220</f>
        <v>0</v>
      </c>
      <c r="CY341">
        <f>AA341</f>
        <v>6024.94</v>
      </c>
      <c r="CZ341">
        <f>AE341</f>
        <v>6024.94</v>
      </c>
      <c r="DA341">
        <f>AI341</f>
        <v>1</v>
      </c>
      <c r="DB341">
        <v>0</v>
      </c>
    </row>
    <row r="342" spans="1:106" ht="12.75">
      <c r="A342">
        <f>ROW(Source!A220)</f>
        <v>220</v>
      </c>
      <c r="B342">
        <v>31892590</v>
      </c>
      <c r="C342">
        <v>31893277</v>
      </c>
      <c r="D342">
        <v>27378576</v>
      </c>
      <c r="E342">
        <v>1</v>
      </c>
      <c r="F342">
        <v>1</v>
      </c>
      <c r="G342">
        <v>1</v>
      </c>
      <c r="H342">
        <v>3</v>
      </c>
      <c r="I342" t="s">
        <v>394</v>
      </c>
      <c r="J342" t="s">
        <v>395</v>
      </c>
      <c r="K342" t="s">
        <v>396</v>
      </c>
      <c r="L342">
        <v>1348</v>
      </c>
      <c r="N342">
        <v>1009</v>
      </c>
      <c r="O342" t="s">
        <v>83</v>
      </c>
      <c r="P342" t="s">
        <v>83</v>
      </c>
      <c r="Q342">
        <v>1000</v>
      </c>
      <c r="W342">
        <v>0</v>
      </c>
      <c r="X342">
        <v>-738587816</v>
      </c>
      <c r="Y342">
        <v>0</v>
      </c>
      <c r="AA342">
        <v>12050</v>
      </c>
      <c r="AB342">
        <v>0</v>
      </c>
      <c r="AC342">
        <v>0</v>
      </c>
      <c r="AD342">
        <v>0</v>
      </c>
      <c r="AE342">
        <v>12050</v>
      </c>
      <c r="AF342">
        <v>0</v>
      </c>
      <c r="AG342">
        <v>0</v>
      </c>
      <c r="AH342">
        <v>0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1</v>
      </c>
      <c r="AQ342">
        <v>0</v>
      </c>
      <c r="AR342">
        <v>0</v>
      </c>
      <c r="AT342">
        <v>0.012</v>
      </c>
      <c r="AU342" t="s">
        <v>293</v>
      </c>
      <c r="AV342">
        <v>0</v>
      </c>
      <c r="AW342">
        <v>2</v>
      </c>
      <c r="AX342">
        <v>31893291</v>
      </c>
      <c r="AY342">
        <v>1</v>
      </c>
      <c r="AZ342">
        <v>0</v>
      </c>
      <c r="BA342">
        <v>320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Y342*Source!I220</f>
        <v>0</v>
      </c>
      <c r="CY342">
        <f>AA342</f>
        <v>12050</v>
      </c>
      <c r="CZ342">
        <f>AE342</f>
        <v>12050</v>
      </c>
      <c r="DA342">
        <f>AI342</f>
        <v>1</v>
      </c>
      <c r="DB342">
        <v>0</v>
      </c>
    </row>
    <row r="343" spans="1:106" ht="12.75">
      <c r="A343">
        <f>ROW(Source!A220)</f>
        <v>220</v>
      </c>
      <c r="B343">
        <v>31892590</v>
      </c>
      <c r="C343">
        <v>31893277</v>
      </c>
      <c r="D343">
        <v>27389230</v>
      </c>
      <c r="E343">
        <v>1</v>
      </c>
      <c r="F343">
        <v>1</v>
      </c>
      <c r="G343">
        <v>1</v>
      </c>
      <c r="H343">
        <v>3</v>
      </c>
      <c r="I343" t="s">
        <v>297</v>
      </c>
      <c r="J343" t="s">
        <v>299</v>
      </c>
      <c r="K343" t="s">
        <v>298</v>
      </c>
      <c r="L343">
        <v>1354</v>
      </c>
      <c r="N343">
        <v>1010</v>
      </c>
      <c r="O343" t="s">
        <v>55</v>
      </c>
      <c r="P343" t="s">
        <v>55</v>
      </c>
      <c r="Q343">
        <v>1</v>
      </c>
      <c r="W343">
        <v>0</v>
      </c>
      <c r="X343">
        <v>625116835</v>
      </c>
      <c r="Y343">
        <v>100</v>
      </c>
      <c r="AA343">
        <v>890.38</v>
      </c>
      <c r="AB343">
        <v>0</v>
      </c>
      <c r="AC343">
        <v>0</v>
      </c>
      <c r="AD343">
        <v>0</v>
      </c>
      <c r="AE343">
        <v>890.38</v>
      </c>
      <c r="AF343">
        <v>0</v>
      </c>
      <c r="AG343">
        <v>0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0</v>
      </c>
      <c r="AP343">
        <v>1</v>
      </c>
      <c r="AQ343">
        <v>0</v>
      </c>
      <c r="AR343">
        <v>0</v>
      </c>
      <c r="AT343">
        <v>100</v>
      </c>
      <c r="AV343">
        <v>0</v>
      </c>
      <c r="AW343">
        <v>1</v>
      </c>
      <c r="AX343">
        <v>-1</v>
      </c>
      <c r="AY343">
        <v>0</v>
      </c>
      <c r="AZ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Y343*Source!I220</f>
        <v>8</v>
      </c>
      <c r="CY343">
        <f>AA343</f>
        <v>890.38</v>
      </c>
      <c r="CZ343">
        <f>AE343</f>
        <v>890.38</v>
      </c>
      <c r="DA343">
        <f>AI343</f>
        <v>1</v>
      </c>
      <c r="DB343">
        <v>0</v>
      </c>
    </row>
    <row r="344" spans="1:106" ht="12.75">
      <c r="A344">
        <f>ROW(Source!A220)</f>
        <v>220</v>
      </c>
      <c r="B344">
        <v>31892590</v>
      </c>
      <c r="C344">
        <v>31893277</v>
      </c>
      <c r="D344">
        <v>27393828</v>
      </c>
      <c r="E344">
        <v>1</v>
      </c>
      <c r="F344">
        <v>1</v>
      </c>
      <c r="G344">
        <v>1</v>
      </c>
      <c r="H344">
        <v>3</v>
      </c>
      <c r="I344" t="s">
        <v>562</v>
      </c>
      <c r="J344" t="s">
        <v>563</v>
      </c>
      <c r="K344" t="s">
        <v>564</v>
      </c>
      <c r="L344">
        <v>1301</v>
      </c>
      <c r="N344">
        <v>1003</v>
      </c>
      <c r="O344" t="s">
        <v>221</v>
      </c>
      <c r="P344" t="s">
        <v>221</v>
      </c>
      <c r="Q344">
        <v>1</v>
      </c>
      <c r="W344">
        <v>0</v>
      </c>
      <c r="X344">
        <v>-1996887206</v>
      </c>
      <c r="Y344">
        <v>0</v>
      </c>
      <c r="AA344">
        <v>2.94</v>
      </c>
      <c r="AB344">
        <v>0</v>
      </c>
      <c r="AC344">
        <v>0</v>
      </c>
      <c r="AD344">
        <v>0</v>
      </c>
      <c r="AE344">
        <v>2.94</v>
      </c>
      <c r="AF344">
        <v>0</v>
      </c>
      <c r="AG344">
        <v>0</v>
      </c>
      <c r="AH344">
        <v>0</v>
      </c>
      <c r="AI344">
        <v>1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1</v>
      </c>
      <c r="AQ344">
        <v>0</v>
      </c>
      <c r="AR344">
        <v>0</v>
      </c>
      <c r="AT344">
        <v>400</v>
      </c>
      <c r="AU344" t="s">
        <v>293</v>
      </c>
      <c r="AV344">
        <v>0</v>
      </c>
      <c r="AW344">
        <v>2</v>
      </c>
      <c r="AX344">
        <v>31893292</v>
      </c>
      <c r="AY344">
        <v>1</v>
      </c>
      <c r="AZ344">
        <v>0</v>
      </c>
      <c r="BA344">
        <v>321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Y344*Source!I220</f>
        <v>0</v>
      </c>
      <c r="CY344">
        <f>AA344</f>
        <v>2.94</v>
      </c>
      <c r="CZ344">
        <f>AE344</f>
        <v>2.94</v>
      </c>
      <c r="DA344">
        <f>AI344</f>
        <v>1</v>
      </c>
      <c r="DB344">
        <v>0</v>
      </c>
    </row>
    <row r="345" spans="1:106" ht="12.75">
      <c r="A345">
        <f>ROW(Source!A221)</f>
        <v>221</v>
      </c>
      <c r="B345">
        <v>31892591</v>
      </c>
      <c r="C345">
        <v>31893277</v>
      </c>
      <c r="D345">
        <v>27494693</v>
      </c>
      <c r="E345">
        <v>1</v>
      </c>
      <c r="F345">
        <v>1</v>
      </c>
      <c r="G345">
        <v>1</v>
      </c>
      <c r="H345">
        <v>1</v>
      </c>
      <c r="I345" t="s">
        <v>400</v>
      </c>
      <c r="K345" t="s">
        <v>401</v>
      </c>
      <c r="L345">
        <v>1369</v>
      </c>
      <c r="N345">
        <v>1013</v>
      </c>
      <c r="O345" t="s">
        <v>376</v>
      </c>
      <c r="P345" t="s">
        <v>376</v>
      </c>
      <c r="Q345">
        <v>1</v>
      </c>
      <c r="W345">
        <v>0</v>
      </c>
      <c r="X345">
        <v>-1007542389</v>
      </c>
      <c r="Y345">
        <v>75.15</v>
      </c>
      <c r="AA345">
        <v>0</v>
      </c>
      <c r="AB345">
        <v>0</v>
      </c>
      <c r="AC345">
        <v>0</v>
      </c>
      <c r="AD345">
        <v>52.44</v>
      </c>
      <c r="AE345">
        <v>0</v>
      </c>
      <c r="AF345">
        <v>0</v>
      </c>
      <c r="AG345">
        <v>0</v>
      </c>
      <c r="AH345">
        <v>8.08</v>
      </c>
      <c r="AI345">
        <v>1</v>
      </c>
      <c r="AJ345">
        <v>1</v>
      </c>
      <c r="AK345">
        <v>1</v>
      </c>
      <c r="AL345">
        <v>6.49</v>
      </c>
      <c r="AN345">
        <v>0</v>
      </c>
      <c r="AO345">
        <v>1</v>
      </c>
      <c r="AP345">
        <v>0</v>
      </c>
      <c r="AQ345">
        <v>0</v>
      </c>
      <c r="AR345">
        <v>0</v>
      </c>
      <c r="AT345">
        <v>75.15</v>
      </c>
      <c r="AV345">
        <v>1</v>
      </c>
      <c r="AW345">
        <v>2</v>
      </c>
      <c r="AX345">
        <v>31893286</v>
      </c>
      <c r="AY345">
        <v>1</v>
      </c>
      <c r="AZ345">
        <v>0</v>
      </c>
      <c r="BA345">
        <v>323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Y345*Source!I221</f>
        <v>6.0120000000000005</v>
      </c>
      <c r="CY345">
        <f>AD345</f>
        <v>52.44</v>
      </c>
      <c r="CZ345">
        <f>AH345</f>
        <v>8.08</v>
      </c>
      <c r="DA345">
        <f>AL345</f>
        <v>6.49</v>
      </c>
      <c r="DB345">
        <v>0</v>
      </c>
    </row>
    <row r="346" spans="1:106" ht="12.75">
      <c r="A346">
        <f>ROW(Source!A221)</f>
        <v>221</v>
      </c>
      <c r="B346">
        <v>31892591</v>
      </c>
      <c r="C346">
        <v>31893277</v>
      </c>
      <c r="D346">
        <v>121548</v>
      </c>
      <c r="E346">
        <v>1</v>
      </c>
      <c r="F346">
        <v>1</v>
      </c>
      <c r="G346">
        <v>1</v>
      </c>
      <c r="H346">
        <v>1</v>
      </c>
      <c r="I346" t="s">
        <v>26</v>
      </c>
      <c r="K346" t="s">
        <v>377</v>
      </c>
      <c r="L346">
        <v>608254</v>
      </c>
      <c r="N346">
        <v>1013</v>
      </c>
      <c r="O346" t="s">
        <v>378</v>
      </c>
      <c r="P346" t="s">
        <v>378</v>
      </c>
      <c r="Q346">
        <v>1</v>
      </c>
      <c r="W346">
        <v>0</v>
      </c>
      <c r="X346">
        <v>-185737400</v>
      </c>
      <c r="Y346">
        <v>1.73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1</v>
      </c>
      <c r="AJ346">
        <v>1</v>
      </c>
      <c r="AK346">
        <v>6.49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T346">
        <v>1.73</v>
      </c>
      <c r="AV346">
        <v>2</v>
      </c>
      <c r="AW346">
        <v>2</v>
      </c>
      <c r="AX346">
        <v>31893287</v>
      </c>
      <c r="AY346">
        <v>1</v>
      </c>
      <c r="AZ346">
        <v>0</v>
      </c>
      <c r="BA346">
        <v>324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Y346*Source!I221</f>
        <v>0.1384</v>
      </c>
      <c r="CY346">
        <f>AD346</f>
        <v>0</v>
      </c>
      <c r="CZ346">
        <f>AH346</f>
        <v>0</v>
      </c>
      <c r="DA346">
        <f>AL346</f>
        <v>1</v>
      </c>
      <c r="DB346">
        <v>0</v>
      </c>
    </row>
    <row r="347" spans="1:106" ht="12.75">
      <c r="A347">
        <f>ROW(Source!A221)</f>
        <v>221</v>
      </c>
      <c r="B347">
        <v>31892591</v>
      </c>
      <c r="C347">
        <v>31893277</v>
      </c>
      <c r="D347">
        <v>27439630</v>
      </c>
      <c r="E347">
        <v>1</v>
      </c>
      <c r="F347">
        <v>1</v>
      </c>
      <c r="G347">
        <v>1</v>
      </c>
      <c r="H347">
        <v>2</v>
      </c>
      <c r="I347" t="s">
        <v>464</v>
      </c>
      <c r="J347" t="s">
        <v>465</v>
      </c>
      <c r="K347" t="s">
        <v>466</v>
      </c>
      <c r="L347">
        <v>1368</v>
      </c>
      <c r="N347">
        <v>1011</v>
      </c>
      <c r="O347" t="s">
        <v>382</v>
      </c>
      <c r="P347" t="s">
        <v>382</v>
      </c>
      <c r="Q347">
        <v>1</v>
      </c>
      <c r="W347">
        <v>0</v>
      </c>
      <c r="X347">
        <v>-72110300</v>
      </c>
      <c r="Y347">
        <v>1.73</v>
      </c>
      <c r="AA347">
        <v>0</v>
      </c>
      <c r="AB347">
        <v>202.94</v>
      </c>
      <c r="AC347">
        <v>13.61</v>
      </c>
      <c r="AD347">
        <v>0</v>
      </c>
      <c r="AE347">
        <v>0</v>
      </c>
      <c r="AF347">
        <v>31.27</v>
      </c>
      <c r="AG347">
        <v>13.61</v>
      </c>
      <c r="AH347">
        <v>0</v>
      </c>
      <c r="AI347">
        <v>1</v>
      </c>
      <c r="AJ347">
        <v>6.49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T347">
        <v>1.73</v>
      </c>
      <c r="AV347">
        <v>0</v>
      </c>
      <c r="AW347">
        <v>2</v>
      </c>
      <c r="AX347">
        <v>31893288</v>
      </c>
      <c r="AY347">
        <v>1</v>
      </c>
      <c r="AZ347">
        <v>0</v>
      </c>
      <c r="BA347">
        <v>325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Y347*Source!I221</f>
        <v>0.1384</v>
      </c>
      <c r="CY347">
        <f>AB347</f>
        <v>202.94</v>
      </c>
      <c r="CZ347">
        <f>AF347</f>
        <v>31.27</v>
      </c>
      <c r="DA347">
        <f>AJ347</f>
        <v>6.49</v>
      </c>
      <c r="DB347">
        <v>0</v>
      </c>
    </row>
    <row r="348" spans="1:106" ht="12.75">
      <c r="A348">
        <f>ROW(Source!A221)</f>
        <v>221</v>
      </c>
      <c r="B348">
        <v>31892591</v>
      </c>
      <c r="C348">
        <v>31893277</v>
      </c>
      <c r="D348">
        <v>27441327</v>
      </c>
      <c r="E348">
        <v>1</v>
      </c>
      <c r="F348">
        <v>1</v>
      </c>
      <c r="G348">
        <v>1</v>
      </c>
      <c r="H348">
        <v>2</v>
      </c>
      <c r="I348" t="s">
        <v>391</v>
      </c>
      <c r="J348" t="s">
        <v>392</v>
      </c>
      <c r="K348" t="s">
        <v>393</v>
      </c>
      <c r="L348">
        <v>1368</v>
      </c>
      <c r="N348">
        <v>1011</v>
      </c>
      <c r="O348" t="s">
        <v>382</v>
      </c>
      <c r="P348" t="s">
        <v>382</v>
      </c>
      <c r="Q348">
        <v>1</v>
      </c>
      <c r="W348">
        <v>0</v>
      </c>
      <c r="X348">
        <v>-1583389094</v>
      </c>
      <c r="Y348">
        <v>2.47</v>
      </c>
      <c r="AA348">
        <v>0</v>
      </c>
      <c r="AB348">
        <v>605.97</v>
      </c>
      <c r="AC348">
        <v>11.69</v>
      </c>
      <c r="AD348">
        <v>0</v>
      </c>
      <c r="AE348">
        <v>0</v>
      </c>
      <c r="AF348">
        <v>93.37</v>
      </c>
      <c r="AG348">
        <v>11.69</v>
      </c>
      <c r="AH348">
        <v>0</v>
      </c>
      <c r="AI348">
        <v>1</v>
      </c>
      <c r="AJ348">
        <v>6.49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T348">
        <v>2.47</v>
      </c>
      <c r="AV348">
        <v>0</v>
      </c>
      <c r="AW348">
        <v>2</v>
      </c>
      <c r="AX348">
        <v>31893289</v>
      </c>
      <c r="AY348">
        <v>1</v>
      </c>
      <c r="AZ348">
        <v>0</v>
      </c>
      <c r="BA348">
        <v>326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Y348*Source!I221</f>
        <v>0.19760000000000003</v>
      </c>
      <c r="CY348">
        <f>AB348</f>
        <v>605.97</v>
      </c>
      <c r="CZ348">
        <f>AF348</f>
        <v>93.37</v>
      </c>
      <c r="DA348">
        <f>AJ348</f>
        <v>6.49</v>
      </c>
      <c r="DB348">
        <v>0</v>
      </c>
    </row>
    <row r="349" spans="1:106" ht="12.75">
      <c r="A349">
        <f>ROW(Source!A221)</f>
        <v>221</v>
      </c>
      <c r="B349">
        <v>31892591</v>
      </c>
      <c r="C349">
        <v>31893277</v>
      </c>
      <c r="D349">
        <v>27377050</v>
      </c>
      <c r="E349">
        <v>1</v>
      </c>
      <c r="F349">
        <v>1</v>
      </c>
      <c r="G349">
        <v>1</v>
      </c>
      <c r="H349">
        <v>3</v>
      </c>
      <c r="I349" t="s">
        <v>448</v>
      </c>
      <c r="J349" t="s">
        <v>449</v>
      </c>
      <c r="K349" t="s">
        <v>450</v>
      </c>
      <c r="L349">
        <v>1348</v>
      </c>
      <c r="N349">
        <v>1009</v>
      </c>
      <c r="O349" t="s">
        <v>83</v>
      </c>
      <c r="P349" t="s">
        <v>83</v>
      </c>
      <c r="Q349">
        <v>1000</v>
      </c>
      <c r="W349">
        <v>0</v>
      </c>
      <c r="X349">
        <v>104674631</v>
      </c>
      <c r="Y349">
        <v>0</v>
      </c>
      <c r="AA349">
        <v>39101.86</v>
      </c>
      <c r="AB349">
        <v>0</v>
      </c>
      <c r="AC349">
        <v>0</v>
      </c>
      <c r="AD349">
        <v>0</v>
      </c>
      <c r="AE349">
        <v>6024.94</v>
      </c>
      <c r="AF349">
        <v>0</v>
      </c>
      <c r="AG349">
        <v>0</v>
      </c>
      <c r="AH349">
        <v>0</v>
      </c>
      <c r="AI349">
        <v>6.49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1</v>
      </c>
      <c r="AQ349">
        <v>0</v>
      </c>
      <c r="AR349">
        <v>0</v>
      </c>
      <c r="AT349">
        <v>0.035</v>
      </c>
      <c r="AU349" t="s">
        <v>293</v>
      </c>
      <c r="AV349">
        <v>0</v>
      </c>
      <c r="AW349">
        <v>2</v>
      </c>
      <c r="AX349">
        <v>31893290</v>
      </c>
      <c r="AY349">
        <v>1</v>
      </c>
      <c r="AZ349">
        <v>0</v>
      </c>
      <c r="BA349">
        <v>327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Y349*Source!I221</f>
        <v>0</v>
      </c>
      <c r="CY349">
        <f>AA349</f>
        <v>39101.86</v>
      </c>
      <c r="CZ349">
        <f>AE349</f>
        <v>6024.94</v>
      </c>
      <c r="DA349">
        <f>AI349</f>
        <v>6.49</v>
      </c>
      <c r="DB349">
        <v>0</v>
      </c>
    </row>
    <row r="350" spans="1:106" ht="12.75">
      <c r="A350">
        <f>ROW(Source!A221)</f>
        <v>221</v>
      </c>
      <c r="B350">
        <v>31892591</v>
      </c>
      <c r="C350">
        <v>31893277</v>
      </c>
      <c r="D350">
        <v>27378576</v>
      </c>
      <c r="E350">
        <v>1</v>
      </c>
      <c r="F350">
        <v>1</v>
      </c>
      <c r="G350">
        <v>1</v>
      </c>
      <c r="H350">
        <v>3</v>
      </c>
      <c r="I350" t="s">
        <v>394</v>
      </c>
      <c r="J350" t="s">
        <v>395</v>
      </c>
      <c r="K350" t="s">
        <v>396</v>
      </c>
      <c r="L350">
        <v>1348</v>
      </c>
      <c r="N350">
        <v>1009</v>
      </c>
      <c r="O350" t="s">
        <v>83</v>
      </c>
      <c r="P350" t="s">
        <v>83</v>
      </c>
      <c r="Q350">
        <v>1000</v>
      </c>
      <c r="W350">
        <v>0</v>
      </c>
      <c r="X350">
        <v>-738587816</v>
      </c>
      <c r="Y350">
        <v>0</v>
      </c>
      <c r="AA350">
        <v>78204.5</v>
      </c>
      <c r="AB350">
        <v>0</v>
      </c>
      <c r="AC350">
        <v>0</v>
      </c>
      <c r="AD350">
        <v>0</v>
      </c>
      <c r="AE350">
        <v>12050</v>
      </c>
      <c r="AF350">
        <v>0</v>
      </c>
      <c r="AG350">
        <v>0</v>
      </c>
      <c r="AH350">
        <v>0</v>
      </c>
      <c r="AI350">
        <v>6.49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1</v>
      </c>
      <c r="AQ350">
        <v>0</v>
      </c>
      <c r="AR350">
        <v>0</v>
      </c>
      <c r="AT350">
        <v>0.012</v>
      </c>
      <c r="AU350" t="s">
        <v>293</v>
      </c>
      <c r="AV350">
        <v>0</v>
      </c>
      <c r="AW350">
        <v>2</v>
      </c>
      <c r="AX350">
        <v>31893291</v>
      </c>
      <c r="AY350">
        <v>1</v>
      </c>
      <c r="AZ350">
        <v>0</v>
      </c>
      <c r="BA350">
        <v>328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Y350*Source!I221</f>
        <v>0</v>
      </c>
      <c r="CY350">
        <f>AA350</f>
        <v>78204.5</v>
      </c>
      <c r="CZ350">
        <f>AE350</f>
        <v>12050</v>
      </c>
      <c r="DA350">
        <f>AI350</f>
        <v>6.49</v>
      </c>
      <c r="DB350">
        <v>0</v>
      </c>
    </row>
    <row r="351" spans="1:106" ht="12.75">
      <c r="A351">
        <f>ROW(Source!A221)</f>
        <v>221</v>
      </c>
      <c r="B351">
        <v>31892591</v>
      </c>
      <c r="C351">
        <v>31893277</v>
      </c>
      <c r="D351">
        <v>27389230</v>
      </c>
      <c r="E351">
        <v>1</v>
      </c>
      <c r="F351">
        <v>1</v>
      </c>
      <c r="G351">
        <v>1</v>
      </c>
      <c r="H351">
        <v>3</v>
      </c>
      <c r="I351" t="s">
        <v>297</v>
      </c>
      <c r="J351" t="s">
        <v>299</v>
      </c>
      <c r="K351" t="s">
        <v>298</v>
      </c>
      <c r="L351">
        <v>1354</v>
      </c>
      <c r="N351">
        <v>1010</v>
      </c>
      <c r="O351" t="s">
        <v>55</v>
      </c>
      <c r="P351" t="s">
        <v>55</v>
      </c>
      <c r="Q351">
        <v>1</v>
      </c>
      <c r="W351">
        <v>0</v>
      </c>
      <c r="X351">
        <v>625116835</v>
      </c>
      <c r="Y351">
        <v>100</v>
      </c>
      <c r="AA351">
        <v>5778.57</v>
      </c>
      <c r="AB351">
        <v>0</v>
      </c>
      <c r="AC351">
        <v>0</v>
      </c>
      <c r="AD351">
        <v>0</v>
      </c>
      <c r="AE351">
        <v>890.38</v>
      </c>
      <c r="AF351">
        <v>0</v>
      </c>
      <c r="AG351">
        <v>0</v>
      </c>
      <c r="AH351">
        <v>0</v>
      </c>
      <c r="AI351">
        <v>6.49</v>
      </c>
      <c r="AJ351">
        <v>1</v>
      </c>
      <c r="AK351">
        <v>1</v>
      </c>
      <c r="AL351">
        <v>1</v>
      </c>
      <c r="AN351">
        <v>0</v>
      </c>
      <c r="AO351">
        <v>0</v>
      </c>
      <c r="AP351">
        <v>1</v>
      </c>
      <c r="AQ351">
        <v>0</v>
      </c>
      <c r="AR351">
        <v>0</v>
      </c>
      <c r="AT351">
        <v>100</v>
      </c>
      <c r="AV351">
        <v>0</v>
      </c>
      <c r="AW351">
        <v>1</v>
      </c>
      <c r="AX351">
        <v>-1</v>
      </c>
      <c r="AY351">
        <v>0</v>
      </c>
      <c r="AZ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Y351*Source!I221</f>
        <v>8</v>
      </c>
      <c r="CY351">
        <f>AA351</f>
        <v>5778.57</v>
      </c>
      <c r="CZ351">
        <f>AE351</f>
        <v>890.38</v>
      </c>
      <c r="DA351">
        <f>AI351</f>
        <v>6.49</v>
      </c>
      <c r="DB351">
        <v>0</v>
      </c>
    </row>
    <row r="352" spans="1:106" ht="12.75">
      <c r="A352">
        <f>ROW(Source!A221)</f>
        <v>221</v>
      </c>
      <c r="B352">
        <v>31892591</v>
      </c>
      <c r="C352">
        <v>31893277</v>
      </c>
      <c r="D352">
        <v>27393828</v>
      </c>
      <c r="E352">
        <v>1</v>
      </c>
      <c r="F352">
        <v>1</v>
      </c>
      <c r="G352">
        <v>1</v>
      </c>
      <c r="H352">
        <v>3</v>
      </c>
      <c r="I352" t="s">
        <v>562</v>
      </c>
      <c r="J352" t="s">
        <v>563</v>
      </c>
      <c r="K352" t="s">
        <v>564</v>
      </c>
      <c r="L352">
        <v>1301</v>
      </c>
      <c r="N352">
        <v>1003</v>
      </c>
      <c r="O352" t="s">
        <v>221</v>
      </c>
      <c r="P352" t="s">
        <v>221</v>
      </c>
      <c r="Q352">
        <v>1</v>
      </c>
      <c r="W352">
        <v>0</v>
      </c>
      <c r="X352">
        <v>-1996887206</v>
      </c>
      <c r="Y352">
        <v>0</v>
      </c>
      <c r="AA352">
        <v>19.08</v>
      </c>
      <c r="AB352">
        <v>0</v>
      </c>
      <c r="AC352">
        <v>0</v>
      </c>
      <c r="AD352">
        <v>0</v>
      </c>
      <c r="AE352">
        <v>2.94</v>
      </c>
      <c r="AF352">
        <v>0</v>
      </c>
      <c r="AG352">
        <v>0</v>
      </c>
      <c r="AH352">
        <v>0</v>
      </c>
      <c r="AI352">
        <v>6.49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1</v>
      </c>
      <c r="AQ352">
        <v>0</v>
      </c>
      <c r="AR352">
        <v>0</v>
      </c>
      <c r="AT352">
        <v>400</v>
      </c>
      <c r="AU352" t="s">
        <v>293</v>
      </c>
      <c r="AV352">
        <v>0</v>
      </c>
      <c r="AW352">
        <v>2</v>
      </c>
      <c r="AX352">
        <v>31893292</v>
      </c>
      <c r="AY352">
        <v>1</v>
      </c>
      <c r="AZ352">
        <v>0</v>
      </c>
      <c r="BA352">
        <v>329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Y352*Source!I221</f>
        <v>0</v>
      </c>
      <c r="CY352">
        <f>AA352</f>
        <v>19.08</v>
      </c>
      <c r="CZ352">
        <f>AE352</f>
        <v>2.94</v>
      </c>
      <c r="DA352">
        <f>AI352</f>
        <v>6.49</v>
      </c>
      <c r="DB352">
        <v>0</v>
      </c>
    </row>
    <row r="353" spans="1:106" ht="12.75">
      <c r="A353">
        <f>ROW(Source!A225)</f>
        <v>225</v>
      </c>
      <c r="B353">
        <v>31892590</v>
      </c>
      <c r="C353">
        <v>31893296</v>
      </c>
      <c r="D353">
        <v>27493207</v>
      </c>
      <c r="E353">
        <v>1</v>
      </c>
      <c r="F353">
        <v>1</v>
      </c>
      <c r="G353">
        <v>1</v>
      </c>
      <c r="H353">
        <v>1</v>
      </c>
      <c r="I353" t="s">
        <v>374</v>
      </c>
      <c r="K353" t="s">
        <v>375</v>
      </c>
      <c r="L353">
        <v>1369</v>
      </c>
      <c r="N353">
        <v>1013</v>
      </c>
      <c r="O353" t="s">
        <v>376</v>
      </c>
      <c r="P353" t="s">
        <v>376</v>
      </c>
      <c r="Q353">
        <v>1</v>
      </c>
      <c r="W353">
        <v>0</v>
      </c>
      <c r="X353">
        <v>-1900352537</v>
      </c>
      <c r="Y353">
        <v>280</v>
      </c>
      <c r="AA353">
        <v>0</v>
      </c>
      <c r="AB353">
        <v>0</v>
      </c>
      <c r="AC353">
        <v>0</v>
      </c>
      <c r="AD353">
        <v>7.87</v>
      </c>
      <c r="AE353">
        <v>0</v>
      </c>
      <c r="AF353">
        <v>0</v>
      </c>
      <c r="AG353">
        <v>0</v>
      </c>
      <c r="AH353">
        <v>7.87</v>
      </c>
      <c r="AI353">
        <v>1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T353">
        <v>280</v>
      </c>
      <c r="AV353">
        <v>1</v>
      </c>
      <c r="AW353">
        <v>2</v>
      </c>
      <c r="AX353">
        <v>31893298</v>
      </c>
      <c r="AY353">
        <v>1</v>
      </c>
      <c r="AZ353">
        <v>0</v>
      </c>
      <c r="BA353">
        <v>331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Y353*Source!I225</f>
        <v>0.56</v>
      </c>
      <c r="CY353">
        <f>AD353</f>
        <v>7.87</v>
      </c>
      <c r="CZ353">
        <f>AH353</f>
        <v>7.87</v>
      </c>
      <c r="DA353">
        <f>AL353</f>
        <v>1</v>
      </c>
      <c r="DB353">
        <v>0</v>
      </c>
    </row>
    <row r="354" spans="1:106" ht="12.75">
      <c r="A354">
        <f>ROW(Source!A226)</f>
        <v>226</v>
      </c>
      <c r="B354">
        <v>31892591</v>
      </c>
      <c r="C354">
        <v>31893296</v>
      </c>
      <c r="D354">
        <v>27493207</v>
      </c>
      <c r="E354">
        <v>1</v>
      </c>
      <c r="F354">
        <v>1</v>
      </c>
      <c r="G354">
        <v>1</v>
      </c>
      <c r="H354">
        <v>1</v>
      </c>
      <c r="I354" t="s">
        <v>374</v>
      </c>
      <c r="K354" t="s">
        <v>375</v>
      </c>
      <c r="L354">
        <v>1369</v>
      </c>
      <c r="N354">
        <v>1013</v>
      </c>
      <c r="O354" t="s">
        <v>376</v>
      </c>
      <c r="P354" t="s">
        <v>376</v>
      </c>
      <c r="Q354">
        <v>1</v>
      </c>
      <c r="W354">
        <v>0</v>
      </c>
      <c r="X354">
        <v>-1900352537</v>
      </c>
      <c r="Y354">
        <v>280</v>
      </c>
      <c r="AA354">
        <v>0</v>
      </c>
      <c r="AB354">
        <v>0</v>
      </c>
      <c r="AC354">
        <v>0</v>
      </c>
      <c r="AD354">
        <v>51.08</v>
      </c>
      <c r="AE354">
        <v>0</v>
      </c>
      <c r="AF354">
        <v>0</v>
      </c>
      <c r="AG354">
        <v>0</v>
      </c>
      <c r="AH354">
        <v>7.87</v>
      </c>
      <c r="AI354">
        <v>1</v>
      </c>
      <c r="AJ354">
        <v>1</v>
      </c>
      <c r="AK354">
        <v>1</v>
      </c>
      <c r="AL354">
        <v>6.49</v>
      </c>
      <c r="AN354">
        <v>0</v>
      </c>
      <c r="AO354">
        <v>1</v>
      </c>
      <c r="AP354">
        <v>0</v>
      </c>
      <c r="AQ354">
        <v>0</v>
      </c>
      <c r="AR354">
        <v>0</v>
      </c>
      <c r="AT354">
        <v>280</v>
      </c>
      <c r="AV354">
        <v>1</v>
      </c>
      <c r="AW354">
        <v>2</v>
      </c>
      <c r="AX354">
        <v>31893298</v>
      </c>
      <c r="AY354">
        <v>1</v>
      </c>
      <c r="AZ354">
        <v>0</v>
      </c>
      <c r="BA354">
        <v>332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Y354*Source!I226</f>
        <v>0.56</v>
      </c>
      <c r="CY354">
        <f>AD354</f>
        <v>51.08</v>
      </c>
      <c r="CZ354">
        <f>AH354</f>
        <v>7.87</v>
      </c>
      <c r="DA354">
        <f>AL354</f>
        <v>6.49</v>
      </c>
      <c r="DB354">
        <v>0</v>
      </c>
    </row>
    <row r="355" spans="1:106" ht="12.75">
      <c r="A355">
        <f>ROW(Source!A227)</f>
        <v>227</v>
      </c>
      <c r="B355">
        <v>31892590</v>
      </c>
      <c r="C355">
        <v>31893299</v>
      </c>
      <c r="D355">
        <v>27493458</v>
      </c>
      <c r="E355">
        <v>1</v>
      </c>
      <c r="F355">
        <v>1</v>
      </c>
      <c r="G355">
        <v>1</v>
      </c>
      <c r="H355">
        <v>1</v>
      </c>
      <c r="I355" t="s">
        <v>535</v>
      </c>
      <c r="K355" t="s">
        <v>536</v>
      </c>
      <c r="L355">
        <v>1369</v>
      </c>
      <c r="N355">
        <v>1013</v>
      </c>
      <c r="O355" t="s">
        <v>376</v>
      </c>
      <c r="P355" t="s">
        <v>376</v>
      </c>
      <c r="Q355">
        <v>1</v>
      </c>
      <c r="W355">
        <v>0</v>
      </c>
      <c r="X355">
        <v>-115882720</v>
      </c>
      <c r="Y355">
        <v>598.26</v>
      </c>
      <c r="AA355">
        <v>0</v>
      </c>
      <c r="AB355">
        <v>0</v>
      </c>
      <c r="AC355">
        <v>0</v>
      </c>
      <c r="AD355">
        <v>8.6</v>
      </c>
      <c r="AE355">
        <v>0</v>
      </c>
      <c r="AF355">
        <v>0</v>
      </c>
      <c r="AG355">
        <v>0</v>
      </c>
      <c r="AH355">
        <v>8.6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T355">
        <v>598.26</v>
      </c>
      <c r="AV355">
        <v>1</v>
      </c>
      <c r="AW355">
        <v>2</v>
      </c>
      <c r="AX355">
        <v>31893317</v>
      </c>
      <c r="AY355">
        <v>1</v>
      </c>
      <c r="AZ355">
        <v>0</v>
      </c>
      <c r="BA355">
        <v>333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Y355*Source!I227</f>
        <v>1.19652</v>
      </c>
      <c r="CY355">
        <f>AD355</f>
        <v>8.6</v>
      </c>
      <c r="CZ355">
        <f>AH355</f>
        <v>8.6</v>
      </c>
      <c r="DA355">
        <f>AL355</f>
        <v>1</v>
      </c>
      <c r="DB355">
        <v>0</v>
      </c>
    </row>
    <row r="356" spans="1:106" ht="12.75">
      <c r="A356">
        <f>ROW(Source!A227)</f>
        <v>227</v>
      </c>
      <c r="B356">
        <v>31892590</v>
      </c>
      <c r="C356">
        <v>31893299</v>
      </c>
      <c r="D356">
        <v>121548</v>
      </c>
      <c r="E356">
        <v>1</v>
      </c>
      <c r="F356">
        <v>1</v>
      </c>
      <c r="G356">
        <v>1</v>
      </c>
      <c r="H356">
        <v>1</v>
      </c>
      <c r="I356" t="s">
        <v>26</v>
      </c>
      <c r="K356" t="s">
        <v>377</v>
      </c>
      <c r="L356">
        <v>608254</v>
      </c>
      <c r="N356">
        <v>1013</v>
      </c>
      <c r="O356" t="s">
        <v>378</v>
      </c>
      <c r="P356" t="s">
        <v>378</v>
      </c>
      <c r="Q356">
        <v>1</v>
      </c>
      <c r="W356">
        <v>0</v>
      </c>
      <c r="X356">
        <v>-185737400</v>
      </c>
      <c r="Y356">
        <v>18.62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T356">
        <v>18.62</v>
      </c>
      <c r="AV356">
        <v>2</v>
      </c>
      <c r="AW356">
        <v>2</v>
      </c>
      <c r="AX356">
        <v>31893318</v>
      </c>
      <c r="AY356">
        <v>1</v>
      </c>
      <c r="AZ356">
        <v>0</v>
      </c>
      <c r="BA356">
        <v>334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Y356*Source!I227</f>
        <v>0.03724</v>
      </c>
      <c r="CY356">
        <f>AD356</f>
        <v>0</v>
      </c>
      <c r="CZ356">
        <f>AH356</f>
        <v>0</v>
      </c>
      <c r="DA356">
        <f>AL356</f>
        <v>1</v>
      </c>
      <c r="DB356">
        <v>0</v>
      </c>
    </row>
    <row r="357" spans="1:106" ht="12.75">
      <c r="A357">
        <f>ROW(Source!A227)</f>
        <v>227</v>
      </c>
      <c r="B357">
        <v>31892590</v>
      </c>
      <c r="C357">
        <v>31893299</v>
      </c>
      <c r="D357">
        <v>27439418</v>
      </c>
      <c r="E357">
        <v>1</v>
      </c>
      <c r="F357">
        <v>1</v>
      </c>
      <c r="G357">
        <v>1</v>
      </c>
      <c r="H357">
        <v>2</v>
      </c>
      <c r="I357" t="s">
        <v>537</v>
      </c>
      <c r="J357" t="s">
        <v>538</v>
      </c>
      <c r="K357" t="s">
        <v>539</v>
      </c>
      <c r="L357">
        <v>1368</v>
      </c>
      <c r="N357">
        <v>1011</v>
      </c>
      <c r="O357" t="s">
        <v>382</v>
      </c>
      <c r="P357" t="s">
        <v>382</v>
      </c>
      <c r="Q357">
        <v>1</v>
      </c>
      <c r="W357">
        <v>0</v>
      </c>
      <c r="X357">
        <v>674127709</v>
      </c>
      <c r="Y357">
        <v>17.61</v>
      </c>
      <c r="AA357">
        <v>0</v>
      </c>
      <c r="AB357">
        <v>91.69</v>
      </c>
      <c r="AC357">
        <v>13.61</v>
      </c>
      <c r="AD357">
        <v>0</v>
      </c>
      <c r="AE357">
        <v>0</v>
      </c>
      <c r="AF357">
        <v>91.69</v>
      </c>
      <c r="AG357">
        <v>13.61</v>
      </c>
      <c r="AH357">
        <v>0</v>
      </c>
      <c r="AI357">
        <v>1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T357">
        <v>17.61</v>
      </c>
      <c r="AV357">
        <v>0</v>
      </c>
      <c r="AW357">
        <v>2</v>
      </c>
      <c r="AX357">
        <v>31893319</v>
      </c>
      <c r="AY357">
        <v>1</v>
      </c>
      <c r="AZ357">
        <v>0</v>
      </c>
      <c r="BA357">
        <v>335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Y357*Source!I227</f>
        <v>0.03522</v>
      </c>
      <c r="CY357">
        <f aca="true" t="shared" si="48" ref="CY357:CY362">AB357</f>
        <v>91.69</v>
      </c>
      <c r="CZ357">
        <f aca="true" t="shared" si="49" ref="CZ357:CZ362">AF357</f>
        <v>91.69</v>
      </c>
      <c r="DA357">
        <f aca="true" t="shared" si="50" ref="DA357:DA362">AJ357</f>
        <v>1</v>
      </c>
      <c r="DB357">
        <v>0</v>
      </c>
    </row>
    <row r="358" spans="1:106" ht="12.75">
      <c r="A358">
        <f>ROW(Source!A227)</f>
        <v>227</v>
      </c>
      <c r="B358">
        <v>31892590</v>
      </c>
      <c r="C358">
        <v>31893299</v>
      </c>
      <c r="D358">
        <v>27439499</v>
      </c>
      <c r="E358">
        <v>1</v>
      </c>
      <c r="F358">
        <v>1</v>
      </c>
      <c r="G358">
        <v>1</v>
      </c>
      <c r="H358">
        <v>2</v>
      </c>
      <c r="I358" t="s">
        <v>388</v>
      </c>
      <c r="J358" t="s">
        <v>389</v>
      </c>
      <c r="K358" t="s">
        <v>390</v>
      </c>
      <c r="L358">
        <v>1368</v>
      </c>
      <c r="N358">
        <v>1011</v>
      </c>
      <c r="O358" t="s">
        <v>382</v>
      </c>
      <c r="P358" t="s">
        <v>382</v>
      </c>
      <c r="Q358">
        <v>1</v>
      </c>
      <c r="W358">
        <v>0</v>
      </c>
      <c r="X358">
        <v>1890856440</v>
      </c>
      <c r="Y358">
        <v>0.74</v>
      </c>
      <c r="AA358">
        <v>0</v>
      </c>
      <c r="AB358">
        <v>112.67</v>
      </c>
      <c r="AC358">
        <v>13.61</v>
      </c>
      <c r="AD358">
        <v>0</v>
      </c>
      <c r="AE358">
        <v>0</v>
      </c>
      <c r="AF358">
        <v>112.67</v>
      </c>
      <c r="AG358">
        <v>13.61</v>
      </c>
      <c r="AH358">
        <v>0</v>
      </c>
      <c r="AI358">
        <v>1</v>
      </c>
      <c r="AJ358">
        <v>1</v>
      </c>
      <c r="AK358">
        <v>1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T358">
        <v>0.74</v>
      </c>
      <c r="AV358">
        <v>0</v>
      </c>
      <c r="AW358">
        <v>2</v>
      </c>
      <c r="AX358">
        <v>31893320</v>
      </c>
      <c r="AY358">
        <v>1</v>
      </c>
      <c r="AZ358">
        <v>0</v>
      </c>
      <c r="BA358">
        <v>336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Y358*Source!I227</f>
        <v>0.00148</v>
      </c>
      <c r="CY358">
        <f t="shared" si="48"/>
        <v>112.67</v>
      </c>
      <c r="CZ358">
        <f t="shared" si="49"/>
        <v>112.67</v>
      </c>
      <c r="DA358">
        <f t="shared" si="50"/>
        <v>1</v>
      </c>
      <c r="DB358">
        <v>0</v>
      </c>
    </row>
    <row r="359" spans="1:106" ht="12.75">
      <c r="A359">
        <f>ROW(Source!A227)</f>
        <v>227</v>
      </c>
      <c r="B359">
        <v>31892590</v>
      </c>
      <c r="C359">
        <v>31893299</v>
      </c>
      <c r="D359">
        <v>27439571</v>
      </c>
      <c r="E359">
        <v>1</v>
      </c>
      <c r="F359">
        <v>1</v>
      </c>
      <c r="G359">
        <v>1</v>
      </c>
      <c r="H359">
        <v>2</v>
      </c>
      <c r="I359" t="s">
        <v>402</v>
      </c>
      <c r="J359" t="s">
        <v>403</v>
      </c>
      <c r="K359" t="s">
        <v>404</v>
      </c>
      <c r="L359">
        <v>1368</v>
      </c>
      <c r="N359">
        <v>1011</v>
      </c>
      <c r="O359" t="s">
        <v>382</v>
      </c>
      <c r="P359" t="s">
        <v>382</v>
      </c>
      <c r="Q359">
        <v>1</v>
      </c>
      <c r="W359">
        <v>0</v>
      </c>
      <c r="X359">
        <v>1462286705</v>
      </c>
      <c r="Y359">
        <v>0.27</v>
      </c>
      <c r="AA359">
        <v>0</v>
      </c>
      <c r="AB359">
        <v>88.42</v>
      </c>
      <c r="AC359">
        <v>10.14</v>
      </c>
      <c r="AD359">
        <v>0</v>
      </c>
      <c r="AE359">
        <v>0</v>
      </c>
      <c r="AF359">
        <v>88.42</v>
      </c>
      <c r="AG359">
        <v>10.14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T359">
        <v>0.27</v>
      </c>
      <c r="AV359">
        <v>0</v>
      </c>
      <c r="AW359">
        <v>2</v>
      </c>
      <c r="AX359">
        <v>31893321</v>
      </c>
      <c r="AY359">
        <v>1</v>
      </c>
      <c r="AZ359">
        <v>0</v>
      </c>
      <c r="BA359">
        <v>337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Y359*Source!I227</f>
        <v>0.00054</v>
      </c>
      <c r="CY359">
        <f t="shared" si="48"/>
        <v>88.42</v>
      </c>
      <c r="CZ359">
        <f t="shared" si="49"/>
        <v>88.42</v>
      </c>
      <c r="DA359">
        <f t="shared" si="50"/>
        <v>1</v>
      </c>
      <c r="DB359">
        <v>0</v>
      </c>
    </row>
    <row r="360" spans="1:106" ht="12.75">
      <c r="A360">
        <f>ROW(Source!A227)</f>
        <v>227</v>
      </c>
      <c r="B360">
        <v>31892590</v>
      </c>
      <c r="C360">
        <v>31893299</v>
      </c>
      <c r="D360">
        <v>27440039</v>
      </c>
      <c r="E360">
        <v>1</v>
      </c>
      <c r="F360">
        <v>1</v>
      </c>
      <c r="G360">
        <v>1</v>
      </c>
      <c r="H360">
        <v>2</v>
      </c>
      <c r="I360" t="s">
        <v>540</v>
      </c>
      <c r="J360" t="s">
        <v>541</v>
      </c>
      <c r="K360" t="s">
        <v>542</v>
      </c>
      <c r="L360">
        <v>1368</v>
      </c>
      <c r="N360">
        <v>1011</v>
      </c>
      <c r="O360" t="s">
        <v>382</v>
      </c>
      <c r="P360" t="s">
        <v>382</v>
      </c>
      <c r="Q360">
        <v>1</v>
      </c>
      <c r="W360">
        <v>0</v>
      </c>
      <c r="X360">
        <v>389347920</v>
      </c>
      <c r="Y360">
        <v>29.16</v>
      </c>
      <c r="AA360">
        <v>0</v>
      </c>
      <c r="AB360">
        <v>1.83</v>
      </c>
      <c r="AC360">
        <v>0</v>
      </c>
      <c r="AD360">
        <v>0</v>
      </c>
      <c r="AE360">
        <v>0</v>
      </c>
      <c r="AF360">
        <v>1.83</v>
      </c>
      <c r="AG360">
        <v>0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T360">
        <v>29.16</v>
      </c>
      <c r="AV360">
        <v>0</v>
      </c>
      <c r="AW360">
        <v>2</v>
      </c>
      <c r="AX360">
        <v>31893322</v>
      </c>
      <c r="AY360">
        <v>1</v>
      </c>
      <c r="AZ360">
        <v>0</v>
      </c>
      <c r="BA360">
        <v>338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Y360*Source!I227</f>
        <v>0.058320000000000004</v>
      </c>
      <c r="CY360">
        <f t="shared" si="48"/>
        <v>1.83</v>
      </c>
      <c r="CZ360">
        <f t="shared" si="49"/>
        <v>1.83</v>
      </c>
      <c r="DA360">
        <f t="shared" si="50"/>
        <v>1</v>
      </c>
      <c r="DB360">
        <v>0</v>
      </c>
    </row>
    <row r="361" spans="1:106" ht="12.75">
      <c r="A361">
        <f>ROW(Source!A227)</f>
        <v>227</v>
      </c>
      <c r="B361">
        <v>31892590</v>
      </c>
      <c r="C361">
        <v>31893299</v>
      </c>
      <c r="D361">
        <v>27441086</v>
      </c>
      <c r="E361">
        <v>1</v>
      </c>
      <c r="F361">
        <v>1</v>
      </c>
      <c r="G361">
        <v>1</v>
      </c>
      <c r="H361">
        <v>2</v>
      </c>
      <c r="I361" t="s">
        <v>543</v>
      </c>
      <c r="J361" t="s">
        <v>544</v>
      </c>
      <c r="K361" t="s">
        <v>545</v>
      </c>
      <c r="L361">
        <v>1368</v>
      </c>
      <c r="N361">
        <v>1011</v>
      </c>
      <c r="O361" t="s">
        <v>382</v>
      </c>
      <c r="P361" t="s">
        <v>382</v>
      </c>
      <c r="Q361">
        <v>1</v>
      </c>
      <c r="W361">
        <v>0</v>
      </c>
      <c r="X361">
        <v>-553985732</v>
      </c>
      <c r="Y361">
        <v>0.86</v>
      </c>
      <c r="AA361">
        <v>0</v>
      </c>
      <c r="AB361">
        <v>3.15</v>
      </c>
      <c r="AC361">
        <v>0</v>
      </c>
      <c r="AD361">
        <v>0</v>
      </c>
      <c r="AE361">
        <v>0</v>
      </c>
      <c r="AF361">
        <v>3.15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T361">
        <v>0.86</v>
      </c>
      <c r="AV361">
        <v>0</v>
      </c>
      <c r="AW361">
        <v>2</v>
      </c>
      <c r="AX361">
        <v>31893323</v>
      </c>
      <c r="AY361">
        <v>1</v>
      </c>
      <c r="AZ361">
        <v>0</v>
      </c>
      <c r="BA361">
        <v>339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Y361*Source!I227</f>
        <v>0.00172</v>
      </c>
      <c r="CY361">
        <f t="shared" si="48"/>
        <v>3.15</v>
      </c>
      <c r="CZ361">
        <f t="shared" si="49"/>
        <v>3.15</v>
      </c>
      <c r="DA361">
        <f t="shared" si="50"/>
        <v>1</v>
      </c>
      <c r="DB361">
        <v>0</v>
      </c>
    </row>
    <row r="362" spans="1:106" ht="12.75">
      <c r="A362">
        <f>ROW(Source!A227)</f>
        <v>227</v>
      </c>
      <c r="B362">
        <v>31892590</v>
      </c>
      <c r="C362">
        <v>31893299</v>
      </c>
      <c r="D362">
        <v>27441327</v>
      </c>
      <c r="E362">
        <v>1</v>
      </c>
      <c r="F362">
        <v>1</v>
      </c>
      <c r="G362">
        <v>1</v>
      </c>
      <c r="H362">
        <v>2</v>
      </c>
      <c r="I362" t="s">
        <v>391</v>
      </c>
      <c r="J362" t="s">
        <v>392</v>
      </c>
      <c r="K362" t="s">
        <v>393</v>
      </c>
      <c r="L362">
        <v>1368</v>
      </c>
      <c r="N362">
        <v>1011</v>
      </c>
      <c r="O362" t="s">
        <v>382</v>
      </c>
      <c r="P362" t="s">
        <v>382</v>
      </c>
      <c r="Q362">
        <v>1</v>
      </c>
      <c r="W362">
        <v>0</v>
      </c>
      <c r="X362">
        <v>-1583389094</v>
      </c>
      <c r="Y362">
        <v>1.08</v>
      </c>
      <c r="AA362">
        <v>0</v>
      </c>
      <c r="AB362">
        <v>93.37</v>
      </c>
      <c r="AC362">
        <v>11.69</v>
      </c>
      <c r="AD362">
        <v>0</v>
      </c>
      <c r="AE362">
        <v>0</v>
      </c>
      <c r="AF362">
        <v>93.37</v>
      </c>
      <c r="AG362">
        <v>11.69</v>
      </c>
      <c r="AH362">
        <v>0</v>
      </c>
      <c r="AI362">
        <v>1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T362">
        <v>1.08</v>
      </c>
      <c r="AV362">
        <v>0</v>
      </c>
      <c r="AW362">
        <v>2</v>
      </c>
      <c r="AX362">
        <v>31893324</v>
      </c>
      <c r="AY362">
        <v>1</v>
      </c>
      <c r="AZ362">
        <v>0</v>
      </c>
      <c r="BA362">
        <v>340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Y362*Source!I227</f>
        <v>0.00216</v>
      </c>
      <c r="CY362">
        <f t="shared" si="48"/>
        <v>93.37</v>
      </c>
      <c r="CZ362">
        <f t="shared" si="49"/>
        <v>93.37</v>
      </c>
      <c r="DA362">
        <f t="shared" si="50"/>
        <v>1</v>
      </c>
      <c r="DB362">
        <v>0</v>
      </c>
    </row>
    <row r="363" spans="1:106" ht="12.75">
      <c r="A363">
        <f>ROW(Source!A227)</f>
        <v>227</v>
      </c>
      <c r="B363">
        <v>31892590</v>
      </c>
      <c r="C363">
        <v>31893299</v>
      </c>
      <c r="D363">
        <v>27377902</v>
      </c>
      <c r="E363">
        <v>1</v>
      </c>
      <c r="F363">
        <v>1</v>
      </c>
      <c r="G363">
        <v>1</v>
      </c>
      <c r="H363">
        <v>3</v>
      </c>
      <c r="I363" t="s">
        <v>546</v>
      </c>
      <c r="J363" t="s">
        <v>547</v>
      </c>
      <c r="K363" t="s">
        <v>548</v>
      </c>
      <c r="L363">
        <v>1348</v>
      </c>
      <c r="N363">
        <v>1009</v>
      </c>
      <c r="O363" t="s">
        <v>83</v>
      </c>
      <c r="P363" t="s">
        <v>83</v>
      </c>
      <c r="Q363">
        <v>1000</v>
      </c>
      <c r="W363">
        <v>0</v>
      </c>
      <c r="X363">
        <v>-1518372624</v>
      </c>
      <c r="Y363">
        <v>0.0762</v>
      </c>
      <c r="AA363">
        <v>4965.44</v>
      </c>
      <c r="AB363">
        <v>0</v>
      </c>
      <c r="AC363">
        <v>0</v>
      </c>
      <c r="AD363">
        <v>0</v>
      </c>
      <c r="AE363">
        <v>4965.44</v>
      </c>
      <c r="AF363">
        <v>0</v>
      </c>
      <c r="AG363">
        <v>0</v>
      </c>
      <c r="AH363">
        <v>0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T363">
        <v>0.0762</v>
      </c>
      <c r="AV363">
        <v>0</v>
      </c>
      <c r="AW363">
        <v>2</v>
      </c>
      <c r="AX363">
        <v>31893325</v>
      </c>
      <c r="AY363">
        <v>1</v>
      </c>
      <c r="AZ363">
        <v>0</v>
      </c>
      <c r="BA363">
        <v>341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Y363*Source!I227</f>
        <v>0.00015240000000000002</v>
      </c>
      <c r="CY363">
        <f aca="true" t="shared" si="51" ref="CY363:CY371">AA363</f>
        <v>4965.44</v>
      </c>
      <c r="CZ363">
        <f aca="true" t="shared" si="52" ref="CZ363:CZ371">AE363</f>
        <v>4965.44</v>
      </c>
      <c r="DA363">
        <f aca="true" t="shared" si="53" ref="DA363:DA371">AI363</f>
        <v>1</v>
      </c>
      <c r="DB363">
        <v>0</v>
      </c>
    </row>
    <row r="364" spans="1:106" ht="12.75">
      <c r="A364">
        <f>ROW(Source!A227)</f>
        <v>227</v>
      </c>
      <c r="B364">
        <v>31892590</v>
      </c>
      <c r="C364">
        <v>31893299</v>
      </c>
      <c r="D364">
        <v>27371927</v>
      </c>
      <c r="E364">
        <v>1</v>
      </c>
      <c r="F364">
        <v>1</v>
      </c>
      <c r="G364">
        <v>1</v>
      </c>
      <c r="H364">
        <v>3</v>
      </c>
      <c r="I364" t="s">
        <v>549</v>
      </c>
      <c r="J364" t="s">
        <v>550</v>
      </c>
      <c r="K364" t="s">
        <v>551</v>
      </c>
      <c r="L364">
        <v>1327</v>
      </c>
      <c r="N364">
        <v>1005</v>
      </c>
      <c r="O364" t="s">
        <v>552</v>
      </c>
      <c r="P364" t="s">
        <v>552</v>
      </c>
      <c r="Q364">
        <v>1</v>
      </c>
      <c r="W364">
        <v>0</v>
      </c>
      <c r="X364">
        <v>729409778</v>
      </c>
      <c r="Y364">
        <v>75</v>
      </c>
      <c r="AA364">
        <v>9.24</v>
      </c>
      <c r="AB364">
        <v>0</v>
      </c>
      <c r="AC364">
        <v>0</v>
      </c>
      <c r="AD364">
        <v>0</v>
      </c>
      <c r="AE364">
        <v>9.24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T364">
        <v>75</v>
      </c>
      <c r="AV364">
        <v>0</v>
      </c>
      <c r="AW364">
        <v>2</v>
      </c>
      <c r="AX364">
        <v>31893326</v>
      </c>
      <c r="AY364">
        <v>1</v>
      </c>
      <c r="AZ364">
        <v>0</v>
      </c>
      <c r="BA364">
        <v>342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Y364*Source!I227</f>
        <v>0.15</v>
      </c>
      <c r="CY364">
        <f t="shared" si="51"/>
        <v>9.24</v>
      </c>
      <c r="CZ364">
        <f t="shared" si="52"/>
        <v>9.24</v>
      </c>
      <c r="DA364">
        <f t="shared" si="53"/>
        <v>1</v>
      </c>
      <c r="DB364">
        <v>0</v>
      </c>
    </row>
    <row r="365" spans="1:106" ht="12.75">
      <c r="A365">
        <f>ROW(Source!A227)</f>
        <v>227</v>
      </c>
      <c r="B365">
        <v>31892590</v>
      </c>
      <c r="C365">
        <v>31893299</v>
      </c>
      <c r="D365">
        <v>27378576</v>
      </c>
      <c r="E365">
        <v>1</v>
      </c>
      <c r="F365">
        <v>1</v>
      </c>
      <c r="G365">
        <v>1</v>
      </c>
      <c r="H365">
        <v>3</v>
      </c>
      <c r="I365" t="s">
        <v>394</v>
      </c>
      <c r="J365" t="s">
        <v>395</v>
      </c>
      <c r="K365" t="s">
        <v>396</v>
      </c>
      <c r="L365">
        <v>1348</v>
      </c>
      <c r="N365">
        <v>1009</v>
      </c>
      <c r="O365" t="s">
        <v>83</v>
      </c>
      <c r="P365" t="s">
        <v>83</v>
      </c>
      <c r="Q365">
        <v>1000</v>
      </c>
      <c r="W365">
        <v>0</v>
      </c>
      <c r="X365">
        <v>-738587816</v>
      </c>
      <c r="Y365">
        <v>0.03</v>
      </c>
      <c r="AA365">
        <v>12050</v>
      </c>
      <c r="AB365">
        <v>0</v>
      </c>
      <c r="AC365">
        <v>0</v>
      </c>
      <c r="AD365">
        <v>0</v>
      </c>
      <c r="AE365">
        <v>12050</v>
      </c>
      <c r="AF365">
        <v>0</v>
      </c>
      <c r="AG365">
        <v>0</v>
      </c>
      <c r="AH365">
        <v>0</v>
      </c>
      <c r="AI365">
        <v>1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T365">
        <v>0.03</v>
      </c>
      <c r="AV365">
        <v>0</v>
      </c>
      <c r="AW365">
        <v>2</v>
      </c>
      <c r="AX365">
        <v>31893327</v>
      </c>
      <c r="AY365">
        <v>1</v>
      </c>
      <c r="AZ365">
        <v>0</v>
      </c>
      <c r="BA365">
        <v>343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Y365*Source!I227</f>
        <v>6E-05</v>
      </c>
      <c r="CY365">
        <f t="shared" si="51"/>
        <v>12050</v>
      </c>
      <c r="CZ365">
        <f t="shared" si="52"/>
        <v>12050</v>
      </c>
      <c r="DA365">
        <f t="shared" si="53"/>
        <v>1</v>
      </c>
      <c r="DB365">
        <v>0</v>
      </c>
    </row>
    <row r="366" spans="1:106" ht="12.75">
      <c r="A366">
        <f>ROW(Source!A227)</f>
        <v>227</v>
      </c>
      <c r="B366">
        <v>31892590</v>
      </c>
      <c r="C366">
        <v>31893299</v>
      </c>
      <c r="D366">
        <v>27379794</v>
      </c>
      <c r="E366">
        <v>1</v>
      </c>
      <c r="F366">
        <v>1</v>
      </c>
      <c r="G366">
        <v>1</v>
      </c>
      <c r="H366">
        <v>3</v>
      </c>
      <c r="I366" t="s">
        <v>553</v>
      </c>
      <c r="J366" t="s">
        <v>554</v>
      </c>
      <c r="K366" t="s">
        <v>555</v>
      </c>
      <c r="L366">
        <v>1339</v>
      </c>
      <c r="N366">
        <v>1007</v>
      </c>
      <c r="O366" t="s">
        <v>68</v>
      </c>
      <c r="P366" t="s">
        <v>68</v>
      </c>
      <c r="Q366">
        <v>1</v>
      </c>
      <c r="W366">
        <v>0</v>
      </c>
      <c r="X366">
        <v>1707541368</v>
      </c>
      <c r="Y366">
        <v>0.7</v>
      </c>
      <c r="AA366">
        <v>1056</v>
      </c>
      <c r="AB366">
        <v>0</v>
      </c>
      <c r="AC366">
        <v>0</v>
      </c>
      <c r="AD366">
        <v>0</v>
      </c>
      <c r="AE366">
        <v>1056</v>
      </c>
      <c r="AF366">
        <v>0</v>
      </c>
      <c r="AG366">
        <v>0</v>
      </c>
      <c r="AH366">
        <v>0</v>
      </c>
      <c r="AI366">
        <v>1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T366">
        <v>0.7</v>
      </c>
      <c r="AV366">
        <v>0</v>
      </c>
      <c r="AW366">
        <v>2</v>
      </c>
      <c r="AX366">
        <v>31893328</v>
      </c>
      <c r="AY366">
        <v>1</v>
      </c>
      <c r="AZ366">
        <v>0</v>
      </c>
      <c r="BA366">
        <v>344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Y366*Source!I227</f>
        <v>0.0014</v>
      </c>
      <c r="CY366">
        <f t="shared" si="51"/>
        <v>1056</v>
      </c>
      <c r="CZ366">
        <f t="shared" si="52"/>
        <v>1056</v>
      </c>
      <c r="DA366">
        <f t="shared" si="53"/>
        <v>1</v>
      </c>
      <c r="DB366">
        <v>0</v>
      </c>
    </row>
    <row r="367" spans="1:106" ht="12.75">
      <c r="A367">
        <f>ROW(Source!A227)</f>
        <v>227</v>
      </c>
      <c r="B367">
        <v>31892590</v>
      </c>
      <c r="C367">
        <v>31893299</v>
      </c>
      <c r="D367">
        <v>27393884</v>
      </c>
      <c r="E367">
        <v>1</v>
      </c>
      <c r="F367">
        <v>1</v>
      </c>
      <c r="G367">
        <v>1</v>
      </c>
      <c r="H367">
        <v>3</v>
      </c>
      <c r="I367" t="s">
        <v>556</v>
      </c>
      <c r="J367" t="s">
        <v>557</v>
      </c>
      <c r="K367" t="s">
        <v>558</v>
      </c>
      <c r="L367">
        <v>1327</v>
      </c>
      <c r="N367">
        <v>1005</v>
      </c>
      <c r="O367" t="s">
        <v>552</v>
      </c>
      <c r="P367" t="s">
        <v>552</v>
      </c>
      <c r="Q367">
        <v>1</v>
      </c>
      <c r="W367">
        <v>0</v>
      </c>
      <c r="X367">
        <v>1283039548</v>
      </c>
      <c r="Y367">
        <v>65.1</v>
      </c>
      <c r="AA367">
        <v>35.6</v>
      </c>
      <c r="AB367">
        <v>0</v>
      </c>
      <c r="AC367">
        <v>0</v>
      </c>
      <c r="AD367">
        <v>0</v>
      </c>
      <c r="AE367">
        <v>35.6</v>
      </c>
      <c r="AF367">
        <v>0</v>
      </c>
      <c r="AG367">
        <v>0</v>
      </c>
      <c r="AH367">
        <v>0</v>
      </c>
      <c r="AI367">
        <v>1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T367">
        <v>65.1</v>
      </c>
      <c r="AV367">
        <v>0</v>
      </c>
      <c r="AW367">
        <v>2</v>
      </c>
      <c r="AX367">
        <v>31893329</v>
      </c>
      <c r="AY367">
        <v>1</v>
      </c>
      <c r="AZ367">
        <v>0</v>
      </c>
      <c r="BA367">
        <v>345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Y367*Source!I227</f>
        <v>0.13019999999999998</v>
      </c>
      <c r="CY367">
        <f t="shared" si="51"/>
        <v>35.6</v>
      </c>
      <c r="CZ367">
        <f t="shared" si="52"/>
        <v>35.6</v>
      </c>
      <c r="DA367">
        <f t="shared" si="53"/>
        <v>1</v>
      </c>
      <c r="DB367">
        <v>0</v>
      </c>
    </row>
    <row r="368" spans="1:106" ht="12.75">
      <c r="A368">
        <f>ROW(Source!A227)</f>
        <v>227</v>
      </c>
      <c r="B368">
        <v>31892590</v>
      </c>
      <c r="C368">
        <v>31893299</v>
      </c>
      <c r="D368">
        <v>27407551</v>
      </c>
      <c r="E368">
        <v>1</v>
      </c>
      <c r="F368">
        <v>1</v>
      </c>
      <c r="G368">
        <v>1</v>
      </c>
      <c r="H368">
        <v>3</v>
      </c>
      <c r="I368" t="s">
        <v>281</v>
      </c>
      <c r="J368" t="s">
        <v>283</v>
      </c>
      <c r="K368" t="s">
        <v>282</v>
      </c>
      <c r="L368">
        <v>1339</v>
      </c>
      <c r="N368">
        <v>1007</v>
      </c>
      <c r="O368" t="s">
        <v>68</v>
      </c>
      <c r="P368" t="s">
        <v>68</v>
      </c>
      <c r="Q368">
        <v>1</v>
      </c>
      <c r="W368">
        <v>1</v>
      </c>
      <c r="X368">
        <v>1224014793</v>
      </c>
      <c r="Y368">
        <v>-102</v>
      </c>
      <c r="AA368">
        <v>565</v>
      </c>
      <c r="AB368">
        <v>0</v>
      </c>
      <c r="AC368">
        <v>0</v>
      </c>
      <c r="AD368">
        <v>0</v>
      </c>
      <c r="AE368">
        <v>565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T368">
        <v>-102</v>
      </c>
      <c r="AV368">
        <v>0</v>
      </c>
      <c r="AW368">
        <v>2</v>
      </c>
      <c r="AX368">
        <v>31893330</v>
      </c>
      <c r="AY368">
        <v>1</v>
      </c>
      <c r="AZ368">
        <v>6144</v>
      </c>
      <c r="BA368">
        <v>346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Y368*Source!I227</f>
        <v>-0.20400000000000001</v>
      </c>
      <c r="CY368">
        <f t="shared" si="51"/>
        <v>565</v>
      </c>
      <c r="CZ368">
        <f t="shared" si="52"/>
        <v>565</v>
      </c>
      <c r="DA368">
        <f t="shared" si="53"/>
        <v>1</v>
      </c>
      <c r="DB368">
        <v>0</v>
      </c>
    </row>
    <row r="369" spans="1:106" ht="12.75">
      <c r="A369">
        <f>ROW(Source!A227)</f>
        <v>227</v>
      </c>
      <c r="B369">
        <v>31892590</v>
      </c>
      <c r="C369">
        <v>31893299</v>
      </c>
      <c r="D369">
        <v>27407588</v>
      </c>
      <c r="E369">
        <v>1</v>
      </c>
      <c r="F369">
        <v>1</v>
      </c>
      <c r="G369">
        <v>1</v>
      </c>
      <c r="H369">
        <v>3</v>
      </c>
      <c r="I369" t="s">
        <v>285</v>
      </c>
      <c r="J369" t="s">
        <v>287</v>
      </c>
      <c r="K369" t="s">
        <v>286</v>
      </c>
      <c r="L369">
        <v>1339</v>
      </c>
      <c r="N369">
        <v>1007</v>
      </c>
      <c r="O369" t="s">
        <v>68</v>
      </c>
      <c r="P369" t="s">
        <v>68</v>
      </c>
      <c r="Q369">
        <v>1</v>
      </c>
      <c r="W369">
        <v>0</v>
      </c>
      <c r="X369">
        <v>-874387705</v>
      </c>
      <c r="Y369">
        <v>102</v>
      </c>
      <c r="AA369">
        <v>708.65</v>
      </c>
      <c r="AB369">
        <v>0</v>
      </c>
      <c r="AC369">
        <v>0</v>
      </c>
      <c r="AD369">
        <v>0</v>
      </c>
      <c r="AE369">
        <v>708.65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1</v>
      </c>
      <c r="AN369">
        <v>0</v>
      </c>
      <c r="AO369">
        <v>0</v>
      </c>
      <c r="AP369">
        <v>0</v>
      </c>
      <c r="AQ369">
        <v>0</v>
      </c>
      <c r="AR369">
        <v>0</v>
      </c>
      <c r="AT369">
        <v>102</v>
      </c>
      <c r="AV369">
        <v>0</v>
      </c>
      <c r="AW369">
        <v>1</v>
      </c>
      <c r="AX369">
        <v>-1</v>
      </c>
      <c r="AY369">
        <v>0</v>
      </c>
      <c r="AZ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Y369*Source!I227</f>
        <v>0.20400000000000001</v>
      </c>
      <c r="CY369">
        <f t="shared" si="51"/>
        <v>708.65</v>
      </c>
      <c r="CZ369">
        <f t="shared" si="52"/>
        <v>708.65</v>
      </c>
      <c r="DA369">
        <f t="shared" si="53"/>
        <v>1</v>
      </c>
      <c r="DB369">
        <v>0</v>
      </c>
    </row>
    <row r="370" spans="1:106" ht="12.75">
      <c r="A370">
        <f>ROW(Source!A227)</f>
        <v>227</v>
      </c>
      <c r="B370">
        <v>31892590</v>
      </c>
      <c r="C370">
        <v>31893299</v>
      </c>
      <c r="D370">
        <v>27415719</v>
      </c>
      <c r="E370">
        <v>1</v>
      </c>
      <c r="F370">
        <v>1</v>
      </c>
      <c r="G370">
        <v>1</v>
      </c>
      <c r="H370">
        <v>3</v>
      </c>
      <c r="I370" t="s">
        <v>559</v>
      </c>
      <c r="J370" t="s">
        <v>560</v>
      </c>
      <c r="K370" t="s">
        <v>561</v>
      </c>
      <c r="L370">
        <v>1348</v>
      </c>
      <c r="N370">
        <v>1009</v>
      </c>
      <c r="O370" t="s">
        <v>83</v>
      </c>
      <c r="P370" t="s">
        <v>83</v>
      </c>
      <c r="Q370">
        <v>1000</v>
      </c>
      <c r="W370">
        <v>0</v>
      </c>
      <c r="X370">
        <v>-1326608315</v>
      </c>
      <c r="Y370">
        <v>0.082</v>
      </c>
      <c r="AA370">
        <v>735</v>
      </c>
      <c r="AB370">
        <v>0</v>
      </c>
      <c r="AC370">
        <v>0</v>
      </c>
      <c r="AD370">
        <v>0</v>
      </c>
      <c r="AE370">
        <v>735</v>
      </c>
      <c r="AF370">
        <v>0</v>
      </c>
      <c r="AG370">
        <v>0</v>
      </c>
      <c r="AH370">
        <v>0</v>
      </c>
      <c r="AI370">
        <v>1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T370">
        <v>0.082</v>
      </c>
      <c r="AV370">
        <v>0</v>
      </c>
      <c r="AW370">
        <v>2</v>
      </c>
      <c r="AX370">
        <v>31893331</v>
      </c>
      <c r="AY370">
        <v>1</v>
      </c>
      <c r="AZ370">
        <v>0</v>
      </c>
      <c r="BA370">
        <v>347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Y370*Source!I227</f>
        <v>0.000164</v>
      </c>
      <c r="CY370">
        <f t="shared" si="51"/>
        <v>735</v>
      </c>
      <c r="CZ370">
        <f t="shared" si="52"/>
        <v>735</v>
      </c>
      <c r="DA370">
        <f t="shared" si="53"/>
        <v>1</v>
      </c>
      <c r="DB370">
        <v>0</v>
      </c>
    </row>
    <row r="371" spans="1:106" ht="12.75">
      <c r="A371">
        <f>ROW(Source!A227)</f>
        <v>227</v>
      </c>
      <c r="B371">
        <v>31892590</v>
      </c>
      <c r="C371">
        <v>31893299</v>
      </c>
      <c r="D371">
        <v>27416566</v>
      </c>
      <c r="E371">
        <v>1</v>
      </c>
      <c r="F371">
        <v>1</v>
      </c>
      <c r="G371">
        <v>1</v>
      </c>
      <c r="H371">
        <v>3</v>
      </c>
      <c r="I371" t="s">
        <v>414</v>
      </c>
      <c r="J371" t="s">
        <v>415</v>
      </c>
      <c r="K371" t="s">
        <v>416</v>
      </c>
      <c r="L371">
        <v>1339</v>
      </c>
      <c r="N371">
        <v>1007</v>
      </c>
      <c r="O371" t="s">
        <v>68</v>
      </c>
      <c r="P371" t="s">
        <v>68</v>
      </c>
      <c r="Q371">
        <v>1</v>
      </c>
      <c r="W371">
        <v>0</v>
      </c>
      <c r="X371">
        <v>1967222743</v>
      </c>
      <c r="Y371">
        <v>0.424</v>
      </c>
      <c r="AA371">
        <v>7.14</v>
      </c>
      <c r="AB371">
        <v>0</v>
      </c>
      <c r="AC371">
        <v>0</v>
      </c>
      <c r="AD371">
        <v>0</v>
      </c>
      <c r="AE371">
        <v>7.14</v>
      </c>
      <c r="AF371">
        <v>0</v>
      </c>
      <c r="AG371">
        <v>0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T371">
        <v>0.424</v>
      </c>
      <c r="AV371">
        <v>0</v>
      </c>
      <c r="AW371">
        <v>2</v>
      </c>
      <c r="AX371">
        <v>31893332</v>
      </c>
      <c r="AY371">
        <v>1</v>
      </c>
      <c r="AZ371">
        <v>0</v>
      </c>
      <c r="BA371">
        <v>348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Y371*Source!I227</f>
        <v>0.000848</v>
      </c>
      <c r="CY371">
        <f t="shared" si="51"/>
        <v>7.14</v>
      </c>
      <c r="CZ371">
        <f t="shared" si="52"/>
        <v>7.14</v>
      </c>
      <c r="DA371">
        <f t="shared" si="53"/>
        <v>1</v>
      </c>
      <c r="DB371">
        <v>0</v>
      </c>
    </row>
    <row r="372" spans="1:106" ht="12.75">
      <c r="A372">
        <f>ROW(Source!A228)</f>
        <v>228</v>
      </c>
      <c r="B372">
        <v>31892591</v>
      </c>
      <c r="C372">
        <v>31893299</v>
      </c>
      <c r="D372">
        <v>27493458</v>
      </c>
      <c r="E372">
        <v>1</v>
      </c>
      <c r="F372">
        <v>1</v>
      </c>
      <c r="G372">
        <v>1</v>
      </c>
      <c r="H372">
        <v>1</v>
      </c>
      <c r="I372" t="s">
        <v>535</v>
      </c>
      <c r="K372" t="s">
        <v>536</v>
      </c>
      <c r="L372">
        <v>1369</v>
      </c>
      <c r="N372">
        <v>1013</v>
      </c>
      <c r="O372" t="s">
        <v>376</v>
      </c>
      <c r="P372" t="s">
        <v>376</v>
      </c>
      <c r="Q372">
        <v>1</v>
      </c>
      <c r="W372">
        <v>0</v>
      </c>
      <c r="X372">
        <v>-115882720</v>
      </c>
      <c r="Y372">
        <v>598.26</v>
      </c>
      <c r="AA372">
        <v>0</v>
      </c>
      <c r="AB372">
        <v>0</v>
      </c>
      <c r="AC372">
        <v>0</v>
      </c>
      <c r="AD372">
        <v>55.81</v>
      </c>
      <c r="AE372">
        <v>0</v>
      </c>
      <c r="AF372">
        <v>0</v>
      </c>
      <c r="AG372">
        <v>0</v>
      </c>
      <c r="AH372">
        <v>8.6</v>
      </c>
      <c r="AI372">
        <v>1</v>
      </c>
      <c r="AJ372">
        <v>1</v>
      </c>
      <c r="AK372">
        <v>1</v>
      </c>
      <c r="AL372">
        <v>6.49</v>
      </c>
      <c r="AN372">
        <v>0</v>
      </c>
      <c r="AO372">
        <v>1</v>
      </c>
      <c r="AP372">
        <v>0</v>
      </c>
      <c r="AQ372">
        <v>0</v>
      </c>
      <c r="AR372">
        <v>0</v>
      </c>
      <c r="AT372">
        <v>598.26</v>
      </c>
      <c r="AV372">
        <v>1</v>
      </c>
      <c r="AW372">
        <v>2</v>
      </c>
      <c r="AX372">
        <v>31893317</v>
      </c>
      <c r="AY372">
        <v>1</v>
      </c>
      <c r="AZ372">
        <v>0</v>
      </c>
      <c r="BA372">
        <v>349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Y372*Source!I228</f>
        <v>1.19652</v>
      </c>
      <c r="CY372">
        <f>AD372</f>
        <v>55.81</v>
      </c>
      <c r="CZ372">
        <f>AH372</f>
        <v>8.6</v>
      </c>
      <c r="DA372">
        <f>AL372</f>
        <v>6.49</v>
      </c>
      <c r="DB372">
        <v>0</v>
      </c>
    </row>
    <row r="373" spans="1:106" ht="12.75">
      <c r="A373">
        <f>ROW(Source!A228)</f>
        <v>228</v>
      </c>
      <c r="B373">
        <v>31892591</v>
      </c>
      <c r="C373">
        <v>31893299</v>
      </c>
      <c r="D373">
        <v>121548</v>
      </c>
      <c r="E373">
        <v>1</v>
      </c>
      <c r="F373">
        <v>1</v>
      </c>
      <c r="G373">
        <v>1</v>
      </c>
      <c r="H373">
        <v>1</v>
      </c>
      <c r="I373" t="s">
        <v>26</v>
      </c>
      <c r="K373" t="s">
        <v>377</v>
      </c>
      <c r="L373">
        <v>608254</v>
      </c>
      <c r="N373">
        <v>1013</v>
      </c>
      <c r="O373" t="s">
        <v>378</v>
      </c>
      <c r="P373" t="s">
        <v>378</v>
      </c>
      <c r="Q373">
        <v>1</v>
      </c>
      <c r="W373">
        <v>0</v>
      </c>
      <c r="X373">
        <v>-185737400</v>
      </c>
      <c r="Y373">
        <v>18.62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1</v>
      </c>
      <c r="AJ373">
        <v>1</v>
      </c>
      <c r="AK373">
        <v>6.49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T373">
        <v>18.62</v>
      </c>
      <c r="AV373">
        <v>2</v>
      </c>
      <c r="AW373">
        <v>2</v>
      </c>
      <c r="AX373">
        <v>31893318</v>
      </c>
      <c r="AY373">
        <v>1</v>
      </c>
      <c r="AZ373">
        <v>0</v>
      </c>
      <c r="BA373">
        <v>350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Y373*Source!I228</f>
        <v>0.03724</v>
      </c>
      <c r="CY373">
        <f>AD373</f>
        <v>0</v>
      </c>
      <c r="CZ373">
        <f>AH373</f>
        <v>0</v>
      </c>
      <c r="DA373">
        <f>AL373</f>
        <v>1</v>
      </c>
      <c r="DB373">
        <v>0</v>
      </c>
    </row>
    <row r="374" spans="1:106" ht="12.75">
      <c r="A374">
        <f>ROW(Source!A228)</f>
        <v>228</v>
      </c>
      <c r="B374">
        <v>31892591</v>
      </c>
      <c r="C374">
        <v>31893299</v>
      </c>
      <c r="D374">
        <v>27439418</v>
      </c>
      <c r="E374">
        <v>1</v>
      </c>
      <c r="F374">
        <v>1</v>
      </c>
      <c r="G374">
        <v>1</v>
      </c>
      <c r="H374">
        <v>2</v>
      </c>
      <c r="I374" t="s">
        <v>537</v>
      </c>
      <c r="J374" t="s">
        <v>538</v>
      </c>
      <c r="K374" t="s">
        <v>539</v>
      </c>
      <c r="L374">
        <v>1368</v>
      </c>
      <c r="N374">
        <v>1011</v>
      </c>
      <c r="O374" t="s">
        <v>382</v>
      </c>
      <c r="P374" t="s">
        <v>382</v>
      </c>
      <c r="Q374">
        <v>1</v>
      </c>
      <c r="W374">
        <v>0</v>
      </c>
      <c r="X374">
        <v>674127709</v>
      </c>
      <c r="Y374">
        <v>17.61</v>
      </c>
      <c r="AA374">
        <v>0</v>
      </c>
      <c r="AB374">
        <v>595.07</v>
      </c>
      <c r="AC374">
        <v>13.61</v>
      </c>
      <c r="AD374">
        <v>0</v>
      </c>
      <c r="AE374">
        <v>0</v>
      </c>
      <c r="AF374">
        <v>91.69</v>
      </c>
      <c r="AG374">
        <v>13.61</v>
      </c>
      <c r="AH374">
        <v>0</v>
      </c>
      <c r="AI374">
        <v>1</v>
      </c>
      <c r="AJ374">
        <v>6.49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T374">
        <v>17.61</v>
      </c>
      <c r="AV374">
        <v>0</v>
      </c>
      <c r="AW374">
        <v>2</v>
      </c>
      <c r="AX374">
        <v>31893319</v>
      </c>
      <c r="AY374">
        <v>1</v>
      </c>
      <c r="AZ374">
        <v>0</v>
      </c>
      <c r="BA374">
        <v>351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Y374*Source!I228</f>
        <v>0.03522</v>
      </c>
      <c r="CY374">
        <f aca="true" t="shared" si="54" ref="CY374:CY379">AB374</f>
        <v>595.07</v>
      </c>
      <c r="CZ374">
        <f aca="true" t="shared" si="55" ref="CZ374:CZ379">AF374</f>
        <v>91.69</v>
      </c>
      <c r="DA374">
        <f aca="true" t="shared" si="56" ref="DA374:DA379">AJ374</f>
        <v>6.49</v>
      </c>
      <c r="DB374">
        <v>0</v>
      </c>
    </row>
    <row r="375" spans="1:106" ht="12.75">
      <c r="A375">
        <f>ROW(Source!A228)</f>
        <v>228</v>
      </c>
      <c r="B375">
        <v>31892591</v>
      </c>
      <c r="C375">
        <v>31893299</v>
      </c>
      <c r="D375">
        <v>27439499</v>
      </c>
      <c r="E375">
        <v>1</v>
      </c>
      <c r="F375">
        <v>1</v>
      </c>
      <c r="G375">
        <v>1</v>
      </c>
      <c r="H375">
        <v>2</v>
      </c>
      <c r="I375" t="s">
        <v>388</v>
      </c>
      <c r="J375" t="s">
        <v>389</v>
      </c>
      <c r="K375" t="s">
        <v>390</v>
      </c>
      <c r="L375">
        <v>1368</v>
      </c>
      <c r="N375">
        <v>1011</v>
      </c>
      <c r="O375" t="s">
        <v>382</v>
      </c>
      <c r="P375" t="s">
        <v>382</v>
      </c>
      <c r="Q375">
        <v>1</v>
      </c>
      <c r="W375">
        <v>0</v>
      </c>
      <c r="X375">
        <v>1890856440</v>
      </c>
      <c r="Y375">
        <v>0.74</v>
      </c>
      <c r="AA375">
        <v>0</v>
      </c>
      <c r="AB375">
        <v>731.23</v>
      </c>
      <c r="AC375">
        <v>13.61</v>
      </c>
      <c r="AD375">
        <v>0</v>
      </c>
      <c r="AE375">
        <v>0</v>
      </c>
      <c r="AF375">
        <v>112.67</v>
      </c>
      <c r="AG375">
        <v>13.61</v>
      </c>
      <c r="AH375">
        <v>0</v>
      </c>
      <c r="AI375">
        <v>1</v>
      </c>
      <c r="AJ375">
        <v>6.49</v>
      </c>
      <c r="AK375">
        <v>1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T375">
        <v>0.74</v>
      </c>
      <c r="AV375">
        <v>0</v>
      </c>
      <c r="AW375">
        <v>2</v>
      </c>
      <c r="AX375">
        <v>31893320</v>
      </c>
      <c r="AY375">
        <v>1</v>
      </c>
      <c r="AZ375">
        <v>0</v>
      </c>
      <c r="BA375">
        <v>352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Y375*Source!I228</f>
        <v>0.00148</v>
      </c>
      <c r="CY375">
        <f t="shared" si="54"/>
        <v>731.23</v>
      </c>
      <c r="CZ375">
        <f t="shared" si="55"/>
        <v>112.67</v>
      </c>
      <c r="DA375">
        <f t="shared" si="56"/>
        <v>6.49</v>
      </c>
      <c r="DB375">
        <v>0</v>
      </c>
    </row>
    <row r="376" spans="1:106" ht="12.75">
      <c r="A376">
        <f>ROW(Source!A228)</f>
        <v>228</v>
      </c>
      <c r="B376">
        <v>31892591</v>
      </c>
      <c r="C376">
        <v>31893299</v>
      </c>
      <c r="D376">
        <v>27439571</v>
      </c>
      <c r="E376">
        <v>1</v>
      </c>
      <c r="F376">
        <v>1</v>
      </c>
      <c r="G376">
        <v>1</v>
      </c>
      <c r="H376">
        <v>2</v>
      </c>
      <c r="I376" t="s">
        <v>402</v>
      </c>
      <c r="J376" t="s">
        <v>403</v>
      </c>
      <c r="K376" t="s">
        <v>404</v>
      </c>
      <c r="L376">
        <v>1368</v>
      </c>
      <c r="N376">
        <v>1011</v>
      </c>
      <c r="O376" t="s">
        <v>382</v>
      </c>
      <c r="P376" t="s">
        <v>382</v>
      </c>
      <c r="Q376">
        <v>1</v>
      </c>
      <c r="W376">
        <v>0</v>
      </c>
      <c r="X376">
        <v>1462286705</v>
      </c>
      <c r="Y376">
        <v>0.27</v>
      </c>
      <c r="AA376">
        <v>0</v>
      </c>
      <c r="AB376">
        <v>573.85</v>
      </c>
      <c r="AC376">
        <v>10.14</v>
      </c>
      <c r="AD376">
        <v>0</v>
      </c>
      <c r="AE376">
        <v>0</v>
      </c>
      <c r="AF376">
        <v>88.42</v>
      </c>
      <c r="AG376">
        <v>10.14</v>
      </c>
      <c r="AH376">
        <v>0</v>
      </c>
      <c r="AI376">
        <v>1</v>
      </c>
      <c r="AJ376">
        <v>6.49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T376">
        <v>0.27</v>
      </c>
      <c r="AV376">
        <v>0</v>
      </c>
      <c r="AW376">
        <v>2</v>
      </c>
      <c r="AX376">
        <v>31893321</v>
      </c>
      <c r="AY376">
        <v>1</v>
      </c>
      <c r="AZ376">
        <v>0</v>
      </c>
      <c r="BA376">
        <v>353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Y376*Source!I228</f>
        <v>0.00054</v>
      </c>
      <c r="CY376">
        <f t="shared" si="54"/>
        <v>573.85</v>
      </c>
      <c r="CZ376">
        <f t="shared" si="55"/>
        <v>88.42</v>
      </c>
      <c r="DA376">
        <f t="shared" si="56"/>
        <v>6.49</v>
      </c>
      <c r="DB376">
        <v>0</v>
      </c>
    </row>
    <row r="377" spans="1:106" ht="12.75">
      <c r="A377">
        <f>ROW(Source!A228)</f>
        <v>228</v>
      </c>
      <c r="B377">
        <v>31892591</v>
      </c>
      <c r="C377">
        <v>31893299</v>
      </c>
      <c r="D377">
        <v>27440039</v>
      </c>
      <c r="E377">
        <v>1</v>
      </c>
      <c r="F377">
        <v>1</v>
      </c>
      <c r="G377">
        <v>1</v>
      </c>
      <c r="H377">
        <v>2</v>
      </c>
      <c r="I377" t="s">
        <v>540</v>
      </c>
      <c r="J377" t="s">
        <v>541</v>
      </c>
      <c r="K377" t="s">
        <v>542</v>
      </c>
      <c r="L377">
        <v>1368</v>
      </c>
      <c r="N377">
        <v>1011</v>
      </c>
      <c r="O377" t="s">
        <v>382</v>
      </c>
      <c r="P377" t="s">
        <v>382</v>
      </c>
      <c r="Q377">
        <v>1</v>
      </c>
      <c r="W377">
        <v>0</v>
      </c>
      <c r="X377">
        <v>389347920</v>
      </c>
      <c r="Y377">
        <v>29.16</v>
      </c>
      <c r="AA377">
        <v>0</v>
      </c>
      <c r="AB377">
        <v>11.88</v>
      </c>
      <c r="AC377">
        <v>0</v>
      </c>
      <c r="AD377">
        <v>0</v>
      </c>
      <c r="AE377">
        <v>0</v>
      </c>
      <c r="AF377">
        <v>1.83</v>
      </c>
      <c r="AG377">
        <v>0</v>
      </c>
      <c r="AH377">
        <v>0</v>
      </c>
      <c r="AI377">
        <v>1</v>
      </c>
      <c r="AJ377">
        <v>6.49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T377">
        <v>29.16</v>
      </c>
      <c r="AV377">
        <v>0</v>
      </c>
      <c r="AW377">
        <v>2</v>
      </c>
      <c r="AX377">
        <v>31893322</v>
      </c>
      <c r="AY377">
        <v>1</v>
      </c>
      <c r="AZ377">
        <v>0</v>
      </c>
      <c r="BA377">
        <v>354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Y377*Source!I228</f>
        <v>0.058320000000000004</v>
      </c>
      <c r="CY377">
        <f t="shared" si="54"/>
        <v>11.88</v>
      </c>
      <c r="CZ377">
        <f t="shared" si="55"/>
        <v>1.83</v>
      </c>
      <c r="DA377">
        <f t="shared" si="56"/>
        <v>6.49</v>
      </c>
      <c r="DB377">
        <v>0</v>
      </c>
    </row>
    <row r="378" spans="1:106" ht="12.75">
      <c r="A378">
        <f>ROW(Source!A228)</f>
        <v>228</v>
      </c>
      <c r="B378">
        <v>31892591</v>
      </c>
      <c r="C378">
        <v>31893299</v>
      </c>
      <c r="D378">
        <v>27441086</v>
      </c>
      <c r="E378">
        <v>1</v>
      </c>
      <c r="F378">
        <v>1</v>
      </c>
      <c r="G378">
        <v>1</v>
      </c>
      <c r="H378">
        <v>2</v>
      </c>
      <c r="I378" t="s">
        <v>543</v>
      </c>
      <c r="J378" t="s">
        <v>544</v>
      </c>
      <c r="K378" t="s">
        <v>545</v>
      </c>
      <c r="L378">
        <v>1368</v>
      </c>
      <c r="N378">
        <v>1011</v>
      </c>
      <c r="O378" t="s">
        <v>382</v>
      </c>
      <c r="P378" t="s">
        <v>382</v>
      </c>
      <c r="Q378">
        <v>1</v>
      </c>
      <c r="W378">
        <v>0</v>
      </c>
      <c r="X378">
        <v>-553985732</v>
      </c>
      <c r="Y378">
        <v>0.86</v>
      </c>
      <c r="AA378">
        <v>0</v>
      </c>
      <c r="AB378">
        <v>20.44</v>
      </c>
      <c r="AC378">
        <v>0</v>
      </c>
      <c r="AD378">
        <v>0</v>
      </c>
      <c r="AE378">
        <v>0</v>
      </c>
      <c r="AF378">
        <v>3.15</v>
      </c>
      <c r="AG378">
        <v>0</v>
      </c>
      <c r="AH378">
        <v>0</v>
      </c>
      <c r="AI378">
        <v>1</v>
      </c>
      <c r="AJ378">
        <v>6.49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T378">
        <v>0.86</v>
      </c>
      <c r="AV378">
        <v>0</v>
      </c>
      <c r="AW378">
        <v>2</v>
      </c>
      <c r="AX378">
        <v>31893323</v>
      </c>
      <c r="AY378">
        <v>1</v>
      </c>
      <c r="AZ378">
        <v>0</v>
      </c>
      <c r="BA378">
        <v>355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Y378*Source!I228</f>
        <v>0.00172</v>
      </c>
      <c r="CY378">
        <f t="shared" si="54"/>
        <v>20.44</v>
      </c>
      <c r="CZ378">
        <f t="shared" si="55"/>
        <v>3.15</v>
      </c>
      <c r="DA378">
        <f t="shared" si="56"/>
        <v>6.49</v>
      </c>
      <c r="DB378">
        <v>0</v>
      </c>
    </row>
    <row r="379" spans="1:106" ht="12.75">
      <c r="A379">
        <f>ROW(Source!A228)</f>
        <v>228</v>
      </c>
      <c r="B379">
        <v>31892591</v>
      </c>
      <c r="C379">
        <v>31893299</v>
      </c>
      <c r="D379">
        <v>27441327</v>
      </c>
      <c r="E379">
        <v>1</v>
      </c>
      <c r="F379">
        <v>1</v>
      </c>
      <c r="G379">
        <v>1</v>
      </c>
      <c r="H379">
        <v>2</v>
      </c>
      <c r="I379" t="s">
        <v>391</v>
      </c>
      <c r="J379" t="s">
        <v>392</v>
      </c>
      <c r="K379" t="s">
        <v>393</v>
      </c>
      <c r="L379">
        <v>1368</v>
      </c>
      <c r="N379">
        <v>1011</v>
      </c>
      <c r="O379" t="s">
        <v>382</v>
      </c>
      <c r="P379" t="s">
        <v>382</v>
      </c>
      <c r="Q379">
        <v>1</v>
      </c>
      <c r="W379">
        <v>0</v>
      </c>
      <c r="X379">
        <v>-1583389094</v>
      </c>
      <c r="Y379">
        <v>1.08</v>
      </c>
      <c r="AA379">
        <v>0</v>
      </c>
      <c r="AB379">
        <v>605.97</v>
      </c>
      <c r="AC379">
        <v>11.69</v>
      </c>
      <c r="AD379">
        <v>0</v>
      </c>
      <c r="AE379">
        <v>0</v>
      </c>
      <c r="AF379">
        <v>93.37</v>
      </c>
      <c r="AG379">
        <v>11.69</v>
      </c>
      <c r="AH379">
        <v>0</v>
      </c>
      <c r="AI379">
        <v>1</v>
      </c>
      <c r="AJ379">
        <v>6.49</v>
      </c>
      <c r="AK379">
        <v>1</v>
      </c>
      <c r="AL379">
        <v>1</v>
      </c>
      <c r="AN379">
        <v>0</v>
      </c>
      <c r="AO379">
        <v>1</v>
      </c>
      <c r="AP379">
        <v>0</v>
      </c>
      <c r="AQ379">
        <v>0</v>
      </c>
      <c r="AR379">
        <v>0</v>
      </c>
      <c r="AT379">
        <v>1.08</v>
      </c>
      <c r="AV379">
        <v>0</v>
      </c>
      <c r="AW379">
        <v>2</v>
      </c>
      <c r="AX379">
        <v>31893324</v>
      </c>
      <c r="AY379">
        <v>1</v>
      </c>
      <c r="AZ379">
        <v>0</v>
      </c>
      <c r="BA379">
        <v>356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Y379*Source!I228</f>
        <v>0.00216</v>
      </c>
      <c r="CY379">
        <f t="shared" si="54"/>
        <v>605.97</v>
      </c>
      <c r="CZ379">
        <f t="shared" si="55"/>
        <v>93.37</v>
      </c>
      <c r="DA379">
        <f t="shared" si="56"/>
        <v>6.49</v>
      </c>
      <c r="DB379">
        <v>0</v>
      </c>
    </row>
    <row r="380" spans="1:106" ht="12.75">
      <c r="A380">
        <f>ROW(Source!A228)</f>
        <v>228</v>
      </c>
      <c r="B380">
        <v>31892591</v>
      </c>
      <c r="C380">
        <v>31893299</v>
      </c>
      <c r="D380">
        <v>27377902</v>
      </c>
      <c r="E380">
        <v>1</v>
      </c>
      <c r="F380">
        <v>1</v>
      </c>
      <c r="G380">
        <v>1</v>
      </c>
      <c r="H380">
        <v>3</v>
      </c>
      <c r="I380" t="s">
        <v>546</v>
      </c>
      <c r="J380" t="s">
        <v>547</v>
      </c>
      <c r="K380" t="s">
        <v>548</v>
      </c>
      <c r="L380">
        <v>1348</v>
      </c>
      <c r="N380">
        <v>1009</v>
      </c>
      <c r="O380" t="s">
        <v>83</v>
      </c>
      <c r="P380" t="s">
        <v>83</v>
      </c>
      <c r="Q380">
        <v>1000</v>
      </c>
      <c r="W380">
        <v>0</v>
      </c>
      <c r="X380">
        <v>-1518372624</v>
      </c>
      <c r="Y380">
        <v>0.0762</v>
      </c>
      <c r="AA380">
        <v>32225.71</v>
      </c>
      <c r="AB380">
        <v>0</v>
      </c>
      <c r="AC380">
        <v>0</v>
      </c>
      <c r="AD380">
        <v>0</v>
      </c>
      <c r="AE380">
        <v>4965.44</v>
      </c>
      <c r="AF380">
        <v>0</v>
      </c>
      <c r="AG380">
        <v>0</v>
      </c>
      <c r="AH380">
        <v>0</v>
      </c>
      <c r="AI380">
        <v>6.49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0</v>
      </c>
      <c r="AQ380">
        <v>0</v>
      </c>
      <c r="AR380">
        <v>0</v>
      </c>
      <c r="AT380">
        <v>0.0762</v>
      </c>
      <c r="AV380">
        <v>0</v>
      </c>
      <c r="AW380">
        <v>2</v>
      </c>
      <c r="AX380">
        <v>31893325</v>
      </c>
      <c r="AY380">
        <v>1</v>
      </c>
      <c r="AZ380">
        <v>0</v>
      </c>
      <c r="BA380">
        <v>357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Y380*Source!I228</f>
        <v>0.00015240000000000002</v>
      </c>
      <c r="CY380">
        <f aca="true" t="shared" si="57" ref="CY380:CY388">AA380</f>
        <v>32225.71</v>
      </c>
      <c r="CZ380">
        <f aca="true" t="shared" si="58" ref="CZ380:CZ388">AE380</f>
        <v>4965.44</v>
      </c>
      <c r="DA380">
        <f aca="true" t="shared" si="59" ref="DA380:DA388">AI380</f>
        <v>6.49</v>
      </c>
      <c r="DB380">
        <v>0</v>
      </c>
    </row>
    <row r="381" spans="1:106" ht="12.75">
      <c r="A381">
        <f>ROW(Source!A228)</f>
        <v>228</v>
      </c>
      <c r="B381">
        <v>31892591</v>
      </c>
      <c r="C381">
        <v>31893299</v>
      </c>
      <c r="D381">
        <v>27371927</v>
      </c>
      <c r="E381">
        <v>1</v>
      </c>
      <c r="F381">
        <v>1</v>
      </c>
      <c r="G381">
        <v>1</v>
      </c>
      <c r="H381">
        <v>3</v>
      </c>
      <c r="I381" t="s">
        <v>549</v>
      </c>
      <c r="J381" t="s">
        <v>550</v>
      </c>
      <c r="K381" t="s">
        <v>551</v>
      </c>
      <c r="L381">
        <v>1327</v>
      </c>
      <c r="N381">
        <v>1005</v>
      </c>
      <c r="O381" t="s">
        <v>552</v>
      </c>
      <c r="P381" t="s">
        <v>552</v>
      </c>
      <c r="Q381">
        <v>1</v>
      </c>
      <c r="W381">
        <v>0</v>
      </c>
      <c r="X381">
        <v>729409778</v>
      </c>
      <c r="Y381">
        <v>75</v>
      </c>
      <c r="AA381">
        <v>59.97</v>
      </c>
      <c r="AB381">
        <v>0</v>
      </c>
      <c r="AC381">
        <v>0</v>
      </c>
      <c r="AD381">
        <v>0</v>
      </c>
      <c r="AE381">
        <v>9.24</v>
      </c>
      <c r="AF381">
        <v>0</v>
      </c>
      <c r="AG381">
        <v>0</v>
      </c>
      <c r="AH381">
        <v>0</v>
      </c>
      <c r="AI381">
        <v>6.49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0</v>
      </c>
      <c r="AQ381">
        <v>0</v>
      </c>
      <c r="AR381">
        <v>0</v>
      </c>
      <c r="AT381">
        <v>75</v>
      </c>
      <c r="AV381">
        <v>0</v>
      </c>
      <c r="AW381">
        <v>2</v>
      </c>
      <c r="AX381">
        <v>31893326</v>
      </c>
      <c r="AY381">
        <v>1</v>
      </c>
      <c r="AZ381">
        <v>0</v>
      </c>
      <c r="BA381">
        <v>358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Y381*Source!I228</f>
        <v>0.15</v>
      </c>
      <c r="CY381">
        <f t="shared" si="57"/>
        <v>59.97</v>
      </c>
      <c r="CZ381">
        <f t="shared" si="58"/>
        <v>9.24</v>
      </c>
      <c r="DA381">
        <f t="shared" si="59"/>
        <v>6.49</v>
      </c>
      <c r="DB381">
        <v>0</v>
      </c>
    </row>
    <row r="382" spans="1:106" ht="12.75">
      <c r="A382">
        <f>ROW(Source!A228)</f>
        <v>228</v>
      </c>
      <c r="B382">
        <v>31892591</v>
      </c>
      <c r="C382">
        <v>31893299</v>
      </c>
      <c r="D382">
        <v>27378576</v>
      </c>
      <c r="E382">
        <v>1</v>
      </c>
      <c r="F382">
        <v>1</v>
      </c>
      <c r="G382">
        <v>1</v>
      </c>
      <c r="H382">
        <v>3</v>
      </c>
      <c r="I382" t="s">
        <v>394</v>
      </c>
      <c r="J382" t="s">
        <v>395</v>
      </c>
      <c r="K382" t="s">
        <v>396</v>
      </c>
      <c r="L382">
        <v>1348</v>
      </c>
      <c r="N382">
        <v>1009</v>
      </c>
      <c r="O382" t="s">
        <v>83</v>
      </c>
      <c r="P382" t="s">
        <v>83</v>
      </c>
      <c r="Q382">
        <v>1000</v>
      </c>
      <c r="W382">
        <v>0</v>
      </c>
      <c r="X382">
        <v>-738587816</v>
      </c>
      <c r="Y382">
        <v>0.03</v>
      </c>
      <c r="AA382">
        <v>78204.5</v>
      </c>
      <c r="AB382">
        <v>0</v>
      </c>
      <c r="AC382">
        <v>0</v>
      </c>
      <c r="AD382">
        <v>0</v>
      </c>
      <c r="AE382">
        <v>12050</v>
      </c>
      <c r="AF382">
        <v>0</v>
      </c>
      <c r="AG382">
        <v>0</v>
      </c>
      <c r="AH382">
        <v>0</v>
      </c>
      <c r="AI382">
        <v>6.49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0</v>
      </c>
      <c r="AQ382">
        <v>0</v>
      </c>
      <c r="AR382">
        <v>0</v>
      </c>
      <c r="AT382">
        <v>0.03</v>
      </c>
      <c r="AV382">
        <v>0</v>
      </c>
      <c r="AW382">
        <v>2</v>
      </c>
      <c r="AX382">
        <v>31893327</v>
      </c>
      <c r="AY382">
        <v>1</v>
      </c>
      <c r="AZ382">
        <v>0</v>
      </c>
      <c r="BA382">
        <v>359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Y382*Source!I228</f>
        <v>6E-05</v>
      </c>
      <c r="CY382">
        <f t="shared" si="57"/>
        <v>78204.5</v>
      </c>
      <c r="CZ382">
        <f t="shared" si="58"/>
        <v>12050</v>
      </c>
      <c r="DA382">
        <f t="shared" si="59"/>
        <v>6.49</v>
      </c>
      <c r="DB382">
        <v>0</v>
      </c>
    </row>
    <row r="383" spans="1:106" ht="12.75">
      <c r="A383">
        <f>ROW(Source!A228)</f>
        <v>228</v>
      </c>
      <c r="B383">
        <v>31892591</v>
      </c>
      <c r="C383">
        <v>31893299</v>
      </c>
      <c r="D383">
        <v>27379794</v>
      </c>
      <c r="E383">
        <v>1</v>
      </c>
      <c r="F383">
        <v>1</v>
      </c>
      <c r="G383">
        <v>1</v>
      </c>
      <c r="H383">
        <v>3</v>
      </c>
      <c r="I383" t="s">
        <v>553</v>
      </c>
      <c r="J383" t="s">
        <v>554</v>
      </c>
      <c r="K383" t="s">
        <v>555</v>
      </c>
      <c r="L383">
        <v>1339</v>
      </c>
      <c r="N383">
        <v>1007</v>
      </c>
      <c r="O383" t="s">
        <v>68</v>
      </c>
      <c r="P383" t="s">
        <v>68</v>
      </c>
      <c r="Q383">
        <v>1</v>
      </c>
      <c r="W383">
        <v>0</v>
      </c>
      <c r="X383">
        <v>1707541368</v>
      </c>
      <c r="Y383">
        <v>0.7</v>
      </c>
      <c r="AA383">
        <v>6853.44</v>
      </c>
      <c r="AB383">
        <v>0</v>
      </c>
      <c r="AC383">
        <v>0</v>
      </c>
      <c r="AD383">
        <v>0</v>
      </c>
      <c r="AE383">
        <v>1056</v>
      </c>
      <c r="AF383">
        <v>0</v>
      </c>
      <c r="AG383">
        <v>0</v>
      </c>
      <c r="AH383">
        <v>0</v>
      </c>
      <c r="AI383">
        <v>6.49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0</v>
      </c>
      <c r="AQ383">
        <v>0</v>
      </c>
      <c r="AR383">
        <v>0</v>
      </c>
      <c r="AT383">
        <v>0.7</v>
      </c>
      <c r="AV383">
        <v>0</v>
      </c>
      <c r="AW383">
        <v>2</v>
      </c>
      <c r="AX383">
        <v>31893328</v>
      </c>
      <c r="AY383">
        <v>1</v>
      </c>
      <c r="AZ383">
        <v>0</v>
      </c>
      <c r="BA383">
        <v>360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Y383*Source!I228</f>
        <v>0.0014</v>
      </c>
      <c r="CY383">
        <f t="shared" si="57"/>
        <v>6853.44</v>
      </c>
      <c r="CZ383">
        <f t="shared" si="58"/>
        <v>1056</v>
      </c>
      <c r="DA383">
        <f t="shared" si="59"/>
        <v>6.49</v>
      </c>
      <c r="DB383">
        <v>0</v>
      </c>
    </row>
    <row r="384" spans="1:106" ht="12.75">
      <c r="A384">
        <f>ROW(Source!A228)</f>
        <v>228</v>
      </c>
      <c r="B384">
        <v>31892591</v>
      </c>
      <c r="C384">
        <v>31893299</v>
      </c>
      <c r="D384">
        <v>27393884</v>
      </c>
      <c r="E384">
        <v>1</v>
      </c>
      <c r="F384">
        <v>1</v>
      </c>
      <c r="G384">
        <v>1</v>
      </c>
      <c r="H384">
        <v>3</v>
      </c>
      <c r="I384" t="s">
        <v>556</v>
      </c>
      <c r="J384" t="s">
        <v>557</v>
      </c>
      <c r="K384" t="s">
        <v>558</v>
      </c>
      <c r="L384">
        <v>1327</v>
      </c>
      <c r="N384">
        <v>1005</v>
      </c>
      <c r="O384" t="s">
        <v>552</v>
      </c>
      <c r="P384" t="s">
        <v>552</v>
      </c>
      <c r="Q384">
        <v>1</v>
      </c>
      <c r="W384">
        <v>0</v>
      </c>
      <c r="X384">
        <v>1283039548</v>
      </c>
      <c r="Y384">
        <v>65.1</v>
      </c>
      <c r="AA384">
        <v>231.04</v>
      </c>
      <c r="AB384">
        <v>0</v>
      </c>
      <c r="AC384">
        <v>0</v>
      </c>
      <c r="AD384">
        <v>0</v>
      </c>
      <c r="AE384">
        <v>35.6</v>
      </c>
      <c r="AF384">
        <v>0</v>
      </c>
      <c r="AG384">
        <v>0</v>
      </c>
      <c r="AH384">
        <v>0</v>
      </c>
      <c r="AI384">
        <v>6.49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0</v>
      </c>
      <c r="AQ384">
        <v>0</v>
      </c>
      <c r="AR384">
        <v>0</v>
      </c>
      <c r="AT384">
        <v>65.1</v>
      </c>
      <c r="AV384">
        <v>0</v>
      </c>
      <c r="AW384">
        <v>2</v>
      </c>
      <c r="AX384">
        <v>31893329</v>
      </c>
      <c r="AY384">
        <v>1</v>
      </c>
      <c r="AZ384">
        <v>0</v>
      </c>
      <c r="BA384">
        <v>361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Y384*Source!I228</f>
        <v>0.13019999999999998</v>
      </c>
      <c r="CY384">
        <f t="shared" si="57"/>
        <v>231.04</v>
      </c>
      <c r="CZ384">
        <f t="shared" si="58"/>
        <v>35.6</v>
      </c>
      <c r="DA384">
        <f t="shared" si="59"/>
        <v>6.49</v>
      </c>
      <c r="DB384">
        <v>0</v>
      </c>
    </row>
    <row r="385" spans="1:106" ht="12.75">
      <c r="A385">
        <f>ROW(Source!A228)</f>
        <v>228</v>
      </c>
      <c r="B385">
        <v>31892591</v>
      </c>
      <c r="C385">
        <v>31893299</v>
      </c>
      <c r="D385">
        <v>27407551</v>
      </c>
      <c r="E385">
        <v>1</v>
      </c>
      <c r="F385">
        <v>1</v>
      </c>
      <c r="G385">
        <v>1</v>
      </c>
      <c r="H385">
        <v>3</v>
      </c>
      <c r="I385" t="s">
        <v>281</v>
      </c>
      <c r="J385" t="s">
        <v>283</v>
      </c>
      <c r="K385" t="s">
        <v>282</v>
      </c>
      <c r="L385">
        <v>1339</v>
      </c>
      <c r="N385">
        <v>1007</v>
      </c>
      <c r="O385" t="s">
        <v>68</v>
      </c>
      <c r="P385" t="s">
        <v>68</v>
      </c>
      <c r="Q385">
        <v>1</v>
      </c>
      <c r="W385">
        <v>1</v>
      </c>
      <c r="X385">
        <v>1224014793</v>
      </c>
      <c r="Y385">
        <v>-102</v>
      </c>
      <c r="AA385">
        <v>3666.85</v>
      </c>
      <c r="AB385">
        <v>0</v>
      </c>
      <c r="AC385">
        <v>0</v>
      </c>
      <c r="AD385">
        <v>0</v>
      </c>
      <c r="AE385">
        <v>565</v>
      </c>
      <c r="AF385">
        <v>0</v>
      </c>
      <c r="AG385">
        <v>0</v>
      </c>
      <c r="AH385">
        <v>0</v>
      </c>
      <c r="AI385">
        <v>6.49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T385">
        <v>-102</v>
      </c>
      <c r="AV385">
        <v>0</v>
      </c>
      <c r="AW385">
        <v>2</v>
      </c>
      <c r="AX385">
        <v>31893330</v>
      </c>
      <c r="AY385">
        <v>1</v>
      </c>
      <c r="AZ385">
        <v>6144</v>
      </c>
      <c r="BA385">
        <v>362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Y385*Source!I228</f>
        <v>-0.20400000000000001</v>
      </c>
      <c r="CY385">
        <f t="shared" si="57"/>
        <v>3666.85</v>
      </c>
      <c r="CZ385">
        <f t="shared" si="58"/>
        <v>565</v>
      </c>
      <c r="DA385">
        <f t="shared" si="59"/>
        <v>6.49</v>
      </c>
      <c r="DB385">
        <v>0</v>
      </c>
    </row>
    <row r="386" spans="1:106" ht="12.75">
      <c r="A386">
        <f>ROW(Source!A228)</f>
        <v>228</v>
      </c>
      <c r="B386">
        <v>31892591</v>
      </c>
      <c r="C386">
        <v>31893299</v>
      </c>
      <c r="D386">
        <v>27407588</v>
      </c>
      <c r="E386">
        <v>1</v>
      </c>
      <c r="F386">
        <v>1</v>
      </c>
      <c r="G386">
        <v>1</v>
      </c>
      <c r="H386">
        <v>3</v>
      </c>
      <c r="I386" t="s">
        <v>285</v>
      </c>
      <c r="J386" t="s">
        <v>287</v>
      </c>
      <c r="K386" t="s">
        <v>286</v>
      </c>
      <c r="L386">
        <v>1339</v>
      </c>
      <c r="N386">
        <v>1007</v>
      </c>
      <c r="O386" t="s">
        <v>68</v>
      </c>
      <c r="P386" t="s">
        <v>68</v>
      </c>
      <c r="Q386">
        <v>1</v>
      </c>
      <c r="W386">
        <v>0</v>
      </c>
      <c r="X386">
        <v>-874387705</v>
      </c>
      <c r="Y386">
        <v>102</v>
      </c>
      <c r="AA386">
        <v>4599.14</v>
      </c>
      <c r="AB386">
        <v>0</v>
      </c>
      <c r="AC386">
        <v>0</v>
      </c>
      <c r="AD386">
        <v>0</v>
      </c>
      <c r="AE386">
        <v>708.65</v>
      </c>
      <c r="AF386">
        <v>0</v>
      </c>
      <c r="AG386">
        <v>0</v>
      </c>
      <c r="AH386">
        <v>0</v>
      </c>
      <c r="AI386">
        <v>6.49</v>
      </c>
      <c r="AJ386">
        <v>1</v>
      </c>
      <c r="AK386">
        <v>1</v>
      </c>
      <c r="AL386">
        <v>1</v>
      </c>
      <c r="AN386">
        <v>0</v>
      </c>
      <c r="AO386">
        <v>0</v>
      </c>
      <c r="AP386">
        <v>0</v>
      </c>
      <c r="AQ386">
        <v>0</v>
      </c>
      <c r="AR386">
        <v>0</v>
      </c>
      <c r="AT386">
        <v>102</v>
      </c>
      <c r="AV386">
        <v>0</v>
      </c>
      <c r="AW386">
        <v>1</v>
      </c>
      <c r="AX386">
        <v>-1</v>
      </c>
      <c r="AY386">
        <v>0</v>
      </c>
      <c r="AZ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Y386*Source!I228</f>
        <v>0.20400000000000001</v>
      </c>
      <c r="CY386">
        <f t="shared" si="57"/>
        <v>4599.14</v>
      </c>
      <c r="CZ386">
        <f t="shared" si="58"/>
        <v>708.65</v>
      </c>
      <c r="DA386">
        <f t="shared" si="59"/>
        <v>6.49</v>
      </c>
      <c r="DB386">
        <v>0</v>
      </c>
    </row>
    <row r="387" spans="1:106" ht="12.75">
      <c r="A387">
        <f>ROW(Source!A228)</f>
        <v>228</v>
      </c>
      <c r="B387">
        <v>31892591</v>
      </c>
      <c r="C387">
        <v>31893299</v>
      </c>
      <c r="D387">
        <v>27415719</v>
      </c>
      <c r="E387">
        <v>1</v>
      </c>
      <c r="F387">
        <v>1</v>
      </c>
      <c r="G387">
        <v>1</v>
      </c>
      <c r="H387">
        <v>3</v>
      </c>
      <c r="I387" t="s">
        <v>559</v>
      </c>
      <c r="J387" t="s">
        <v>560</v>
      </c>
      <c r="K387" t="s">
        <v>561</v>
      </c>
      <c r="L387">
        <v>1348</v>
      </c>
      <c r="N387">
        <v>1009</v>
      </c>
      <c r="O387" t="s">
        <v>83</v>
      </c>
      <c r="P387" t="s">
        <v>83</v>
      </c>
      <c r="Q387">
        <v>1000</v>
      </c>
      <c r="W387">
        <v>0</v>
      </c>
      <c r="X387">
        <v>-1326608315</v>
      </c>
      <c r="Y387">
        <v>0.082</v>
      </c>
      <c r="AA387">
        <v>4770.15</v>
      </c>
      <c r="AB387">
        <v>0</v>
      </c>
      <c r="AC387">
        <v>0</v>
      </c>
      <c r="AD387">
        <v>0</v>
      </c>
      <c r="AE387">
        <v>735</v>
      </c>
      <c r="AF387">
        <v>0</v>
      </c>
      <c r="AG387">
        <v>0</v>
      </c>
      <c r="AH387">
        <v>0</v>
      </c>
      <c r="AI387">
        <v>6.49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T387">
        <v>0.082</v>
      </c>
      <c r="AV387">
        <v>0</v>
      </c>
      <c r="AW387">
        <v>2</v>
      </c>
      <c r="AX387">
        <v>31893331</v>
      </c>
      <c r="AY387">
        <v>1</v>
      </c>
      <c r="AZ387">
        <v>0</v>
      </c>
      <c r="BA387">
        <v>363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Y387*Source!I228</f>
        <v>0.000164</v>
      </c>
      <c r="CY387">
        <f t="shared" si="57"/>
        <v>4770.15</v>
      </c>
      <c r="CZ387">
        <f t="shared" si="58"/>
        <v>735</v>
      </c>
      <c r="DA387">
        <f t="shared" si="59"/>
        <v>6.49</v>
      </c>
      <c r="DB387">
        <v>0</v>
      </c>
    </row>
    <row r="388" spans="1:106" ht="12.75">
      <c r="A388">
        <f>ROW(Source!A228)</f>
        <v>228</v>
      </c>
      <c r="B388">
        <v>31892591</v>
      </c>
      <c r="C388">
        <v>31893299</v>
      </c>
      <c r="D388">
        <v>27416566</v>
      </c>
      <c r="E388">
        <v>1</v>
      </c>
      <c r="F388">
        <v>1</v>
      </c>
      <c r="G388">
        <v>1</v>
      </c>
      <c r="H388">
        <v>3</v>
      </c>
      <c r="I388" t="s">
        <v>414</v>
      </c>
      <c r="J388" t="s">
        <v>415</v>
      </c>
      <c r="K388" t="s">
        <v>416</v>
      </c>
      <c r="L388">
        <v>1339</v>
      </c>
      <c r="N388">
        <v>1007</v>
      </c>
      <c r="O388" t="s">
        <v>68</v>
      </c>
      <c r="P388" t="s">
        <v>68</v>
      </c>
      <c r="Q388">
        <v>1</v>
      </c>
      <c r="W388">
        <v>0</v>
      </c>
      <c r="X388">
        <v>1967222743</v>
      </c>
      <c r="Y388">
        <v>0.424</v>
      </c>
      <c r="AA388">
        <v>46.34</v>
      </c>
      <c r="AB388">
        <v>0</v>
      </c>
      <c r="AC388">
        <v>0</v>
      </c>
      <c r="AD388">
        <v>0</v>
      </c>
      <c r="AE388">
        <v>7.14</v>
      </c>
      <c r="AF388">
        <v>0</v>
      </c>
      <c r="AG388">
        <v>0</v>
      </c>
      <c r="AH388">
        <v>0</v>
      </c>
      <c r="AI388">
        <v>6.49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T388">
        <v>0.424</v>
      </c>
      <c r="AV388">
        <v>0</v>
      </c>
      <c r="AW388">
        <v>2</v>
      </c>
      <c r="AX388">
        <v>31893332</v>
      </c>
      <c r="AY388">
        <v>1</v>
      </c>
      <c r="AZ388">
        <v>0</v>
      </c>
      <c r="BA388">
        <v>364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Y388*Source!I228</f>
        <v>0.000848</v>
      </c>
      <c r="CY388">
        <f t="shared" si="57"/>
        <v>46.34</v>
      </c>
      <c r="CZ388">
        <f t="shared" si="58"/>
        <v>7.14</v>
      </c>
      <c r="DA388">
        <f t="shared" si="59"/>
        <v>6.49</v>
      </c>
      <c r="DB388">
        <v>0</v>
      </c>
    </row>
    <row r="389" spans="1:106" ht="12.75">
      <c r="A389">
        <f>ROW(Source!A233)</f>
        <v>233</v>
      </c>
      <c r="B389">
        <v>31892590</v>
      </c>
      <c r="C389">
        <v>31893335</v>
      </c>
      <c r="D389">
        <v>27494693</v>
      </c>
      <c r="E389">
        <v>1</v>
      </c>
      <c r="F389">
        <v>1</v>
      </c>
      <c r="G389">
        <v>1</v>
      </c>
      <c r="H389">
        <v>1</v>
      </c>
      <c r="I389" t="s">
        <v>400</v>
      </c>
      <c r="K389" t="s">
        <v>401</v>
      </c>
      <c r="L389">
        <v>1369</v>
      </c>
      <c r="N389">
        <v>1013</v>
      </c>
      <c r="O389" t="s">
        <v>376</v>
      </c>
      <c r="P389" t="s">
        <v>376</v>
      </c>
      <c r="Q389">
        <v>1</v>
      </c>
      <c r="W389">
        <v>0</v>
      </c>
      <c r="X389">
        <v>-1007542389</v>
      </c>
      <c r="Y389">
        <v>75.15</v>
      </c>
      <c r="AA389">
        <v>0</v>
      </c>
      <c r="AB389">
        <v>0</v>
      </c>
      <c r="AC389">
        <v>0</v>
      </c>
      <c r="AD389">
        <v>8.08</v>
      </c>
      <c r="AE389">
        <v>0</v>
      </c>
      <c r="AF389">
        <v>0</v>
      </c>
      <c r="AG389">
        <v>0</v>
      </c>
      <c r="AH389">
        <v>8.08</v>
      </c>
      <c r="AI389">
        <v>1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T389">
        <v>75.15</v>
      </c>
      <c r="AV389">
        <v>1</v>
      </c>
      <c r="AW389">
        <v>2</v>
      </c>
      <c r="AX389">
        <v>31893344</v>
      </c>
      <c r="AY389">
        <v>1</v>
      </c>
      <c r="AZ389">
        <v>0</v>
      </c>
      <c r="BA389">
        <v>365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Y389*Source!I233</f>
        <v>3.0060000000000002</v>
      </c>
      <c r="CY389">
        <f>AD389</f>
        <v>8.08</v>
      </c>
      <c r="CZ389">
        <f>AH389</f>
        <v>8.08</v>
      </c>
      <c r="DA389">
        <f>AL389</f>
        <v>1</v>
      </c>
      <c r="DB389">
        <v>0</v>
      </c>
    </row>
    <row r="390" spans="1:106" ht="12.75">
      <c r="A390">
        <f>ROW(Source!A233)</f>
        <v>233</v>
      </c>
      <c r="B390">
        <v>31892590</v>
      </c>
      <c r="C390">
        <v>31893335</v>
      </c>
      <c r="D390">
        <v>121548</v>
      </c>
      <c r="E390">
        <v>1</v>
      </c>
      <c r="F390">
        <v>1</v>
      </c>
      <c r="G390">
        <v>1</v>
      </c>
      <c r="H390">
        <v>1</v>
      </c>
      <c r="I390" t="s">
        <v>26</v>
      </c>
      <c r="K390" t="s">
        <v>377</v>
      </c>
      <c r="L390">
        <v>608254</v>
      </c>
      <c r="N390">
        <v>1013</v>
      </c>
      <c r="O390" t="s">
        <v>378</v>
      </c>
      <c r="P390" t="s">
        <v>378</v>
      </c>
      <c r="Q390">
        <v>1</v>
      </c>
      <c r="W390">
        <v>0</v>
      </c>
      <c r="X390">
        <v>-185737400</v>
      </c>
      <c r="Y390">
        <v>1.73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T390">
        <v>1.73</v>
      </c>
      <c r="AV390">
        <v>2</v>
      </c>
      <c r="AW390">
        <v>2</v>
      </c>
      <c r="AX390">
        <v>31893345</v>
      </c>
      <c r="AY390">
        <v>1</v>
      </c>
      <c r="AZ390">
        <v>0</v>
      </c>
      <c r="BA390">
        <v>366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Y390*Source!I233</f>
        <v>0.0692</v>
      </c>
      <c r="CY390">
        <f>AD390</f>
        <v>0</v>
      </c>
      <c r="CZ390">
        <f>AH390</f>
        <v>0</v>
      </c>
      <c r="DA390">
        <f>AL390</f>
        <v>1</v>
      </c>
      <c r="DB390">
        <v>0</v>
      </c>
    </row>
    <row r="391" spans="1:106" ht="12.75">
      <c r="A391">
        <f>ROW(Source!A233)</f>
        <v>233</v>
      </c>
      <c r="B391">
        <v>31892590</v>
      </c>
      <c r="C391">
        <v>31893335</v>
      </c>
      <c r="D391">
        <v>27439630</v>
      </c>
      <c r="E391">
        <v>1</v>
      </c>
      <c r="F391">
        <v>1</v>
      </c>
      <c r="G391">
        <v>1</v>
      </c>
      <c r="H391">
        <v>2</v>
      </c>
      <c r="I391" t="s">
        <v>464</v>
      </c>
      <c r="J391" t="s">
        <v>465</v>
      </c>
      <c r="K391" t="s">
        <v>466</v>
      </c>
      <c r="L391">
        <v>1368</v>
      </c>
      <c r="N391">
        <v>1011</v>
      </c>
      <c r="O391" t="s">
        <v>382</v>
      </c>
      <c r="P391" t="s">
        <v>382</v>
      </c>
      <c r="Q391">
        <v>1</v>
      </c>
      <c r="W391">
        <v>0</v>
      </c>
      <c r="X391">
        <v>-72110300</v>
      </c>
      <c r="Y391">
        <v>1.73</v>
      </c>
      <c r="AA391">
        <v>0</v>
      </c>
      <c r="AB391">
        <v>31.27</v>
      </c>
      <c r="AC391">
        <v>13.61</v>
      </c>
      <c r="AD391">
        <v>0</v>
      </c>
      <c r="AE391">
        <v>0</v>
      </c>
      <c r="AF391">
        <v>31.27</v>
      </c>
      <c r="AG391">
        <v>13.61</v>
      </c>
      <c r="AH391">
        <v>0</v>
      </c>
      <c r="AI391">
        <v>1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T391">
        <v>1.73</v>
      </c>
      <c r="AV391">
        <v>0</v>
      </c>
      <c r="AW391">
        <v>2</v>
      </c>
      <c r="AX391">
        <v>31893346</v>
      </c>
      <c r="AY391">
        <v>1</v>
      </c>
      <c r="AZ391">
        <v>0</v>
      </c>
      <c r="BA391">
        <v>367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Y391*Source!I233</f>
        <v>0.0692</v>
      </c>
      <c r="CY391">
        <f>AB391</f>
        <v>31.27</v>
      </c>
      <c r="CZ391">
        <f>AF391</f>
        <v>31.27</v>
      </c>
      <c r="DA391">
        <f>AJ391</f>
        <v>1</v>
      </c>
      <c r="DB391">
        <v>0</v>
      </c>
    </row>
    <row r="392" spans="1:106" ht="12.75">
      <c r="A392">
        <f>ROW(Source!A233)</f>
        <v>233</v>
      </c>
      <c r="B392">
        <v>31892590</v>
      </c>
      <c r="C392">
        <v>31893335</v>
      </c>
      <c r="D392">
        <v>27441327</v>
      </c>
      <c r="E392">
        <v>1</v>
      </c>
      <c r="F392">
        <v>1</v>
      </c>
      <c r="G392">
        <v>1</v>
      </c>
      <c r="H392">
        <v>2</v>
      </c>
      <c r="I392" t="s">
        <v>391</v>
      </c>
      <c r="J392" t="s">
        <v>392</v>
      </c>
      <c r="K392" t="s">
        <v>393</v>
      </c>
      <c r="L392">
        <v>1368</v>
      </c>
      <c r="N392">
        <v>1011</v>
      </c>
      <c r="O392" t="s">
        <v>382</v>
      </c>
      <c r="P392" t="s">
        <v>382</v>
      </c>
      <c r="Q392">
        <v>1</v>
      </c>
      <c r="W392">
        <v>0</v>
      </c>
      <c r="X392">
        <v>-1583389094</v>
      </c>
      <c r="Y392">
        <v>2.47</v>
      </c>
      <c r="AA392">
        <v>0</v>
      </c>
      <c r="AB392">
        <v>93.37</v>
      </c>
      <c r="AC392">
        <v>11.69</v>
      </c>
      <c r="AD392">
        <v>0</v>
      </c>
      <c r="AE392">
        <v>0</v>
      </c>
      <c r="AF392">
        <v>93.37</v>
      </c>
      <c r="AG392">
        <v>11.69</v>
      </c>
      <c r="AH392">
        <v>0</v>
      </c>
      <c r="AI392">
        <v>1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T392">
        <v>2.47</v>
      </c>
      <c r="AV392">
        <v>0</v>
      </c>
      <c r="AW392">
        <v>2</v>
      </c>
      <c r="AX392">
        <v>31893347</v>
      </c>
      <c r="AY392">
        <v>1</v>
      </c>
      <c r="AZ392">
        <v>0</v>
      </c>
      <c r="BA392">
        <v>368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Y392*Source!I233</f>
        <v>0.09880000000000001</v>
      </c>
      <c r="CY392">
        <f>AB392</f>
        <v>93.37</v>
      </c>
      <c r="CZ392">
        <f>AF392</f>
        <v>93.37</v>
      </c>
      <c r="DA392">
        <f>AJ392</f>
        <v>1</v>
      </c>
      <c r="DB392">
        <v>0</v>
      </c>
    </row>
    <row r="393" spans="1:106" ht="12.75">
      <c r="A393">
        <f>ROW(Source!A233)</f>
        <v>233</v>
      </c>
      <c r="B393">
        <v>31892590</v>
      </c>
      <c r="C393">
        <v>31893335</v>
      </c>
      <c r="D393">
        <v>27377050</v>
      </c>
      <c r="E393">
        <v>1</v>
      </c>
      <c r="F393">
        <v>1</v>
      </c>
      <c r="G393">
        <v>1</v>
      </c>
      <c r="H393">
        <v>3</v>
      </c>
      <c r="I393" t="s">
        <v>448</v>
      </c>
      <c r="J393" t="s">
        <v>449</v>
      </c>
      <c r="K393" t="s">
        <v>450</v>
      </c>
      <c r="L393">
        <v>1348</v>
      </c>
      <c r="N393">
        <v>1009</v>
      </c>
      <c r="O393" t="s">
        <v>83</v>
      </c>
      <c r="P393" t="s">
        <v>83</v>
      </c>
      <c r="Q393">
        <v>1000</v>
      </c>
      <c r="W393">
        <v>0</v>
      </c>
      <c r="X393">
        <v>104674631</v>
      </c>
      <c r="Y393">
        <v>0</v>
      </c>
      <c r="AA393">
        <v>6024.94</v>
      </c>
      <c r="AB393">
        <v>0</v>
      </c>
      <c r="AC393">
        <v>0</v>
      </c>
      <c r="AD393">
        <v>0</v>
      </c>
      <c r="AE393">
        <v>6024.94</v>
      </c>
      <c r="AF393">
        <v>0</v>
      </c>
      <c r="AG393">
        <v>0</v>
      </c>
      <c r="AH393">
        <v>0</v>
      </c>
      <c r="AI393">
        <v>1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1</v>
      </c>
      <c r="AQ393">
        <v>0</v>
      </c>
      <c r="AR393">
        <v>0</v>
      </c>
      <c r="AT393">
        <v>0.035</v>
      </c>
      <c r="AU393" t="s">
        <v>293</v>
      </c>
      <c r="AV393">
        <v>0</v>
      </c>
      <c r="AW393">
        <v>2</v>
      </c>
      <c r="AX393">
        <v>31893348</v>
      </c>
      <c r="AY393">
        <v>1</v>
      </c>
      <c r="AZ393">
        <v>0</v>
      </c>
      <c r="BA393">
        <v>369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Y393*Source!I233</f>
        <v>0</v>
      </c>
      <c r="CY393">
        <f>AA393</f>
        <v>6024.94</v>
      </c>
      <c r="CZ393">
        <f>AE393</f>
        <v>6024.94</v>
      </c>
      <c r="DA393">
        <f>AI393</f>
        <v>1</v>
      </c>
      <c r="DB393">
        <v>0</v>
      </c>
    </row>
    <row r="394" spans="1:106" ht="12.75">
      <c r="A394">
        <f>ROW(Source!A233)</f>
        <v>233</v>
      </c>
      <c r="B394">
        <v>31892590</v>
      </c>
      <c r="C394">
        <v>31893335</v>
      </c>
      <c r="D394">
        <v>27378576</v>
      </c>
      <c r="E394">
        <v>1</v>
      </c>
      <c r="F394">
        <v>1</v>
      </c>
      <c r="G394">
        <v>1</v>
      </c>
      <c r="H394">
        <v>3</v>
      </c>
      <c r="I394" t="s">
        <v>394</v>
      </c>
      <c r="J394" t="s">
        <v>395</v>
      </c>
      <c r="K394" t="s">
        <v>396</v>
      </c>
      <c r="L394">
        <v>1348</v>
      </c>
      <c r="N394">
        <v>1009</v>
      </c>
      <c r="O394" t="s">
        <v>83</v>
      </c>
      <c r="P394" t="s">
        <v>83</v>
      </c>
      <c r="Q394">
        <v>1000</v>
      </c>
      <c r="W394">
        <v>0</v>
      </c>
      <c r="X394">
        <v>-738587816</v>
      </c>
      <c r="Y394">
        <v>0</v>
      </c>
      <c r="AA394">
        <v>12050</v>
      </c>
      <c r="AB394">
        <v>0</v>
      </c>
      <c r="AC394">
        <v>0</v>
      </c>
      <c r="AD394">
        <v>0</v>
      </c>
      <c r="AE394">
        <v>12050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1</v>
      </c>
      <c r="AP394">
        <v>1</v>
      </c>
      <c r="AQ394">
        <v>0</v>
      </c>
      <c r="AR394">
        <v>0</v>
      </c>
      <c r="AT394">
        <v>0.012</v>
      </c>
      <c r="AU394" t="s">
        <v>293</v>
      </c>
      <c r="AV394">
        <v>0</v>
      </c>
      <c r="AW394">
        <v>2</v>
      </c>
      <c r="AX394">
        <v>31893349</v>
      </c>
      <c r="AY394">
        <v>1</v>
      </c>
      <c r="AZ394">
        <v>0</v>
      </c>
      <c r="BA394">
        <v>370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Y394*Source!I233</f>
        <v>0</v>
      </c>
      <c r="CY394">
        <f>AA394</f>
        <v>12050</v>
      </c>
      <c r="CZ394">
        <f>AE394</f>
        <v>12050</v>
      </c>
      <c r="DA394">
        <f>AI394</f>
        <v>1</v>
      </c>
      <c r="DB394">
        <v>0</v>
      </c>
    </row>
    <row r="395" spans="1:106" ht="12.75">
      <c r="A395">
        <f>ROW(Source!A233)</f>
        <v>233</v>
      </c>
      <c r="B395">
        <v>31892590</v>
      </c>
      <c r="C395">
        <v>31893335</v>
      </c>
      <c r="D395">
        <v>27389294</v>
      </c>
      <c r="E395">
        <v>1</v>
      </c>
      <c r="F395">
        <v>1</v>
      </c>
      <c r="G395">
        <v>1</v>
      </c>
      <c r="H395">
        <v>3</v>
      </c>
      <c r="I395" t="s">
        <v>308</v>
      </c>
      <c r="J395" t="s">
        <v>310</v>
      </c>
      <c r="K395" t="s">
        <v>309</v>
      </c>
      <c r="L395">
        <v>1354</v>
      </c>
      <c r="N395">
        <v>1010</v>
      </c>
      <c r="O395" t="s">
        <v>55</v>
      </c>
      <c r="P395" t="s">
        <v>55</v>
      </c>
      <c r="Q395">
        <v>1</v>
      </c>
      <c r="W395">
        <v>0</v>
      </c>
      <c r="X395">
        <v>1081158146</v>
      </c>
      <c r="Y395">
        <v>100</v>
      </c>
      <c r="AA395">
        <v>353.44</v>
      </c>
      <c r="AB395">
        <v>0</v>
      </c>
      <c r="AC395">
        <v>0</v>
      </c>
      <c r="AD395">
        <v>0</v>
      </c>
      <c r="AE395">
        <v>353.44</v>
      </c>
      <c r="AF395">
        <v>0</v>
      </c>
      <c r="AG395">
        <v>0</v>
      </c>
      <c r="AH395">
        <v>0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0</v>
      </c>
      <c r="AP395">
        <v>1</v>
      </c>
      <c r="AQ395">
        <v>0</v>
      </c>
      <c r="AR395">
        <v>0</v>
      </c>
      <c r="AT395">
        <v>100</v>
      </c>
      <c r="AV395">
        <v>0</v>
      </c>
      <c r="AW395">
        <v>1</v>
      </c>
      <c r="AX395">
        <v>-1</v>
      </c>
      <c r="AY395">
        <v>0</v>
      </c>
      <c r="AZ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Y395*Source!I233</f>
        <v>4</v>
      </c>
      <c r="CY395">
        <f>AA395</f>
        <v>353.44</v>
      </c>
      <c r="CZ395">
        <f>AE395</f>
        <v>353.44</v>
      </c>
      <c r="DA395">
        <f>AI395</f>
        <v>1</v>
      </c>
      <c r="DB395">
        <v>0</v>
      </c>
    </row>
    <row r="396" spans="1:106" ht="12.75">
      <c r="A396">
        <f>ROW(Source!A233)</f>
        <v>233</v>
      </c>
      <c r="B396">
        <v>31892590</v>
      </c>
      <c r="C396">
        <v>31893335</v>
      </c>
      <c r="D396">
        <v>27393828</v>
      </c>
      <c r="E396">
        <v>1</v>
      </c>
      <c r="F396">
        <v>1</v>
      </c>
      <c r="G396">
        <v>1</v>
      </c>
      <c r="H396">
        <v>3</v>
      </c>
      <c r="I396" t="s">
        <v>562</v>
      </c>
      <c r="J396" t="s">
        <v>563</v>
      </c>
      <c r="K396" t="s">
        <v>564</v>
      </c>
      <c r="L396">
        <v>1301</v>
      </c>
      <c r="N396">
        <v>1003</v>
      </c>
      <c r="O396" t="s">
        <v>221</v>
      </c>
      <c r="P396" t="s">
        <v>221</v>
      </c>
      <c r="Q396">
        <v>1</v>
      </c>
      <c r="W396">
        <v>0</v>
      </c>
      <c r="X396">
        <v>-1996887206</v>
      </c>
      <c r="Y396">
        <v>0</v>
      </c>
      <c r="AA396">
        <v>2.94</v>
      </c>
      <c r="AB396">
        <v>0</v>
      </c>
      <c r="AC396">
        <v>0</v>
      </c>
      <c r="AD396">
        <v>0</v>
      </c>
      <c r="AE396">
        <v>2.94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1</v>
      </c>
      <c r="AQ396">
        <v>0</v>
      </c>
      <c r="AR396">
        <v>0</v>
      </c>
      <c r="AT396">
        <v>400</v>
      </c>
      <c r="AU396" t="s">
        <v>293</v>
      </c>
      <c r="AV396">
        <v>0</v>
      </c>
      <c r="AW396">
        <v>2</v>
      </c>
      <c r="AX396">
        <v>31893350</v>
      </c>
      <c r="AY396">
        <v>1</v>
      </c>
      <c r="AZ396">
        <v>0</v>
      </c>
      <c r="BA396">
        <v>371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Y396*Source!I233</f>
        <v>0</v>
      </c>
      <c r="CY396">
        <f>AA396</f>
        <v>2.94</v>
      </c>
      <c r="CZ396">
        <f>AE396</f>
        <v>2.94</v>
      </c>
      <c r="DA396">
        <f>AI396</f>
        <v>1</v>
      </c>
      <c r="DB396">
        <v>0</v>
      </c>
    </row>
    <row r="397" spans="1:106" ht="12.75">
      <c r="A397">
        <f>ROW(Source!A234)</f>
        <v>234</v>
      </c>
      <c r="B397">
        <v>31892591</v>
      </c>
      <c r="C397">
        <v>31893335</v>
      </c>
      <c r="D397">
        <v>27494693</v>
      </c>
      <c r="E397">
        <v>1</v>
      </c>
      <c r="F397">
        <v>1</v>
      </c>
      <c r="G397">
        <v>1</v>
      </c>
      <c r="H397">
        <v>1</v>
      </c>
      <c r="I397" t="s">
        <v>400</v>
      </c>
      <c r="K397" t="s">
        <v>401</v>
      </c>
      <c r="L397">
        <v>1369</v>
      </c>
      <c r="N397">
        <v>1013</v>
      </c>
      <c r="O397" t="s">
        <v>376</v>
      </c>
      <c r="P397" t="s">
        <v>376</v>
      </c>
      <c r="Q397">
        <v>1</v>
      </c>
      <c r="W397">
        <v>0</v>
      </c>
      <c r="X397">
        <v>-1007542389</v>
      </c>
      <c r="Y397">
        <v>75.15</v>
      </c>
      <c r="AA397">
        <v>0</v>
      </c>
      <c r="AB397">
        <v>0</v>
      </c>
      <c r="AC397">
        <v>0</v>
      </c>
      <c r="AD397">
        <v>52.44</v>
      </c>
      <c r="AE397">
        <v>0</v>
      </c>
      <c r="AF397">
        <v>0</v>
      </c>
      <c r="AG397">
        <v>0</v>
      </c>
      <c r="AH397">
        <v>8.08</v>
      </c>
      <c r="AI397">
        <v>1</v>
      </c>
      <c r="AJ397">
        <v>1</v>
      </c>
      <c r="AK397">
        <v>1</v>
      </c>
      <c r="AL397">
        <v>6.49</v>
      </c>
      <c r="AN397">
        <v>0</v>
      </c>
      <c r="AO397">
        <v>1</v>
      </c>
      <c r="AP397">
        <v>0</v>
      </c>
      <c r="AQ397">
        <v>0</v>
      </c>
      <c r="AR397">
        <v>0</v>
      </c>
      <c r="AT397">
        <v>75.15</v>
      </c>
      <c r="AV397">
        <v>1</v>
      </c>
      <c r="AW397">
        <v>2</v>
      </c>
      <c r="AX397">
        <v>31893344</v>
      </c>
      <c r="AY397">
        <v>1</v>
      </c>
      <c r="AZ397">
        <v>0</v>
      </c>
      <c r="BA397">
        <v>373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Y397*Source!I234</f>
        <v>3.0060000000000002</v>
      </c>
      <c r="CY397">
        <f>AD397</f>
        <v>52.44</v>
      </c>
      <c r="CZ397">
        <f>AH397</f>
        <v>8.08</v>
      </c>
      <c r="DA397">
        <f>AL397</f>
        <v>6.49</v>
      </c>
      <c r="DB397">
        <v>0</v>
      </c>
    </row>
    <row r="398" spans="1:106" ht="12.75">
      <c r="A398">
        <f>ROW(Source!A234)</f>
        <v>234</v>
      </c>
      <c r="B398">
        <v>31892591</v>
      </c>
      <c r="C398">
        <v>31893335</v>
      </c>
      <c r="D398">
        <v>121548</v>
      </c>
      <c r="E398">
        <v>1</v>
      </c>
      <c r="F398">
        <v>1</v>
      </c>
      <c r="G398">
        <v>1</v>
      </c>
      <c r="H398">
        <v>1</v>
      </c>
      <c r="I398" t="s">
        <v>26</v>
      </c>
      <c r="K398" t="s">
        <v>377</v>
      </c>
      <c r="L398">
        <v>608254</v>
      </c>
      <c r="N398">
        <v>1013</v>
      </c>
      <c r="O398" t="s">
        <v>378</v>
      </c>
      <c r="P398" t="s">
        <v>378</v>
      </c>
      <c r="Q398">
        <v>1</v>
      </c>
      <c r="W398">
        <v>0</v>
      </c>
      <c r="X398">
        <v>-185737400</v>
      </c>
      <c r="Y398">
        <v>1.73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1</v>
      </c>
      <c r="AK398">
        <v>6.49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T398">
        <v>1.73</v>
      </c>
      <c r="AV398">
        <v>2</v>
      </c>
      <c r="AW398">
        <v>2</v>
      </c>
      <c r="AX398">
        <v>31893345</v>
      </c>
      <c r="AY398">
        <v>1</v>
      </c>
      <c r="AZ398">
        <v>0</v>
      </c>
      <c r="BA398">
        <v>374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Y398*Source!I234</f>
        <v>0.0692</v>
      </c>
      <c r="CY398">
        <f>AD398</f>
        <v>0</v>
      </c>
      <c r="CZ398">
        <f>AH398</f>
        <v>0</v>
      </c>
      <c r="DA398">
        <f>AL398</f>
        <v>1</v>
      </c>
      <c r="DB398">
        <v>0</v>
      </c>
    </row>
    <row r="399" spans="1:106" ht="12.75">
      <c r="A399">
        <f>ROW(Source!A234)</f>
        <v>234</v>
      </c>
      <c r="B399">
        <v>31892591</v>
      </c>
      <c r="C399">
        <v>31893335</v>
      </c>
      <c r="D399">
        <v>27439630</v>
      </c>
      <c r="E399">
        <v>1</v>
      </c>
      <c r="F399">
        <v>1</v>
      </c>
      <c r="G399">
        <v>1</v>
      </c>
      <c r="H399">
        <v>2</v>
      </c>
      <c r="I399" t="s">
        <v>464</v>
      </c>
      <c r="J399" t="s">
        <v>465</v>
      </c>
      <c r="K399" t="s">
        <v>466</v>
      </c>
      <c r="L399">
        <v>1368</v>
      </c>
      <c r="N399">
        <v>1011</v>
      </c>
      <c r="O399" t="s">
        <v>382</v>
      </c>
      <c r="P399" t="s">
        <v>382</v>
      </c>
      <c r="Q399">
        <v>1</v>
      </c>
      <c r="W399">
        <v>0</v>
      </c>
      <c r="X399">
        <v>-72110300</v>
      </c>
      <c r="Y399">
        <v>1.73</v>
      </c>
      <c r="AA399">
        <v>0</v>
      </c>
      <c r="AB399">
        <v>202.94</v>
      </c>
      <c r="AC399">
        <v>13.61</v>
      </c>
      <c r="AD399">
        <v>0</v>
      </c>
      <c r="AE399">
        <v>0</v>
      </c>
      <c r="AF399">
        <v>31.27</v>
      </c>
      <c r="AG399">
        <v>13.61</v>
      </c>
      <c r="AH399">
        <v>0</v>
      </c>
      <c r="AI399">
        <v>1</v>
      </c>
      <c r="AJ399">
        <v>6.49</v>
      </c>
      <c r="AK399">
        <v>1</v>
      </c>
      <c r="AL399">
        <v>1</v>
      </c>
      <c r="AN399">
        <v>0</v>
      </c>
      <c r="AO399">
        <v>1</v>
      </c>
      <c r="AP399">
        <v>0</v>
      </c>
      <c r="AQ399">
        <v>0</v>
      </c>
      <c r="AR399">
        <v>0</v>
      </c>
      <c r="AT399">
        <v>1.73</v>
      </c>
      <c r="AV399">
        <v>0</v>
      </c>
      <c r="AW399">
        <v>2</v>
      </c>
      <c r="AX399">
        <v>31893346</v>
      </c>
      <c r="AY399">
        <v>1</v>
      </c>
      <c r="AZ399">
        <v>0</v>
      </c>
      <c r="BA399">
        <v>375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Y399*Source!I234</f>
        <v>0.0692</v>
      </c>
      <c r="CY399">
        <f>AB399</f>
        <v>202.94</v>
      </c>
      <c r="CZ399">
        <f>AF399</f>
        <v>31.27</v>
      </c>
      <c r="DA399">
        <f>AJ399</f>
        <v>6.49</v>
      </c>
      <c r="DB399">
        <v>0</v>
      </c>
    </row>
    <row r="400" spans="1:106" ht="12.75">
      <c r="A400">
        <f>ROW(Source!A234)</f>
        <v>234</v>
      </c>
      <c r="B400">
        <v>31892591</v>
      </c>
      <c r="C400">
        <v>31893335</v>
      </c>
      <c r="D400">
        <v>27441327</v>
      </c>
      <c r="E400">
        <v>1</v>
      </c>
      <c r="F400">
        <v>1</v>
      </c>
      <c r="G400">
        <v>1</v>
      </c>
      <c r="H400">
        <v>2</v>
      </c>
      <c r="I400" t="s">
        <v>391</v>
      </c>
      <c r="J400" t="s">
        <v>392</v>
      </c>
      <c r="K400" t="s">
        <v>393</v>
      </c>
      <c r="L400">
        <v>1368</v>
      </c>
      <c r="N400">
        <v>1011</v>
      </c>
      <c r="O400" t="s">
        <v>382</v>
      </c>
      <c r="P400" t="s">
        <v>382</v>
      </c>
      <c r="Q400">
        <v>1</v>
      </c>
      <c r="W400">
        <v>0</v>
      </c>
      <c r="X400">
        <v>-1583389094</v>
      </c>
      <c r="Y400">
        <v>2.47</v>
      </c>
      <c r="AA400">
        <v>0</v>
      </c>
      <c r="AB400">
        <v>605.97</v>
      </c>
      <c r="AC400">
        <v>11.69</v>
      </c>
      <c r="AD400">
        <v>0</v>
      </c>
      <c r="AE400">
        <v>0</v>
      </c>
      <c r="AF400">
        <v>93.37</v>
      </c>
      <c r="AG400">
        <v>11.69</v>
      </c>
      <c r="AH400">
        <v>0</v>
      </c>
      <c r="AI400">
        <v>1</v>
      </c>
      <c r="AJ400">
        <v>6.49</v>
      </c>
      <c r="AK400">
        <v>1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T400">
        <v>2.47</v>
      </c>
      <c r="AV400">
        <v>0</v>
      </c>
      <c r="AW400">
        <v>2</v>
      </c>
      <c r="AX400">
        <v>31893347</v>
      </c>
      <c r="AY400">
        <v>1</v>
      </c>
      <c r="AZ400">
        <v>0</v>
      </c>
      <c r="BA400">
        <v>376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Y400*Source!I234</f>
        <v>0.09880000000000001</v>
      </c>
      <c r="CY400">
        <f>AB400</f>
        <v>605.97</v>
      </c>
      <c r="CZ400">
        <f>AF400</f>
        <v>93.37</v>
      </c>
      <c r="DA400">
        <f>AJ400</f>
        <v>6.49</v>
      </c>
      <c r="DB400">
        <v>0</v>
      </c>
    </row>
    <row r="401" spans="1:106" ht="12.75">
      <c r="A401">
        <f>ROW(Source!A234)</f>
        <v>234</v>
      </c>
      <c r="B401">
        <v>31892591</v>
      </c>
      <c r="C401">
        <v>31893335</v>
      </c>
      <c r="D401">
        <v>27377050</v>
      </c>
      <c r="E401">
        <v>1</v>
      </c>
      <c r="F401">
        <v>1</v>
      </c>
      <c r="G401">
        <v>1</v>
      </c>
      <c r="H401">
        <v>3</v>
      </c>
      <c r="I401" t="s">
        <v>448</v>
      </c>
      <c r="J401" t="s">
        <v>449</v>
      </c>
      <c r="K401" t="s">
        <v>450</v>
      </c>
      <c r="L401">
        <v>1348</v>
      </c>
      <c r="N401">
        <v>1009</v>
      </c>
      <c r="O401" t="s">
        <v>83</v>
      </c>
      <c r="P401" t="s">
        <v>83</v>
      </c>
      <c r="Q401">
        <v>1000</v>
      </c>
      <c r="W401">
        <v>0</v>
      </c>
      <c r="X401">
        <v>104674631</v>
      </c>
      <c r="Y401">
        <v>0</v>
      </c>
      <c r="AA401">
        <v>39101.86</v>
      </c>
      <c r="AB401">
        <v>0</v>
      </c>
      <c r="AC401">
        <v>0</v>
      </c>
      <c r="AD401">
        <v>0</v>
      </c>
      <c r="AE401">
        <v>6024.94</v>
      </c>
      <c r="AF401">
        <v>0</v>
      </c>
      <c r="AG401">
        <v>0</v>
      </c>
      <c r="AH401">
        <v>0</v>
      </c>
      <c r="AI401">
        <v>6.49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1</v>
      </c>
      <c r="AQ401">
        <v>0</v>
      </c>
      <c r="AR401">
        <v>0</v>
      </c>
      <c r="AT401">
        <v>0.035</v>
      </c>
      <c r="AU401" t="s">
        <v>293</v>
      </c>
      <c r="AV401">
        <v>0</v>
      </c>
      <c r="AW401">
        <v>2</v>
      </c>
      <c r="AX401">
        <v>31893348</v>
      </c>
      <c r="AY401">
        <v>1</v>
      </c>
      <c r="AZ401">
        <v>0</v>
      </c>
      <c r="BA401">
        <v>377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Y401*Source!I234</f>
        <v>0</v>
      </c>
      <c r="CY401">
        <f>AA401</f>
        <v>39101.86</v>
      </c>
      <c r="CZ401">
        <f>AE401</f>
        <v>6024.94</v>
      </c>
      <c r="DA401">
        <f>AI401</f>
        <v>6.49</v>
      </c>
      <c r="DB401">
        <v>0</v>
      </c>
    </row>
    <row r="402" spans="1:106" ht="12.75">
      <c r="A402">
        <f>ROW(Source!A234)</f>
        <v>234</v>
      </c>
      <c r="B402">
        <v>31892591</v>
      </c>
      <c r="C402">
        <v>31893335</v>
      </c>
      <c r="D402">
        <v>27378576</v>
      </c>
      <c r="E402">
        <v>1</v>
      </c>
      <c r="F402">
        <v>1</v>
      </c>
      <c r="G402">
        <v>1</v>
      </c>
      <c r="H402">
        <v>3</v>
      </c>
      <c r="I402" t="s">
        <v>394</v>
      </c>
      <c r="J402" t="s">
        <v>395</v>
      </c>
      <c r="K402" t="s">
        <v>396</v>
      </c>
      <c r="L402">
        <v>1348</v>
      </c>
      <c r="N402">
        <v>1009</v>
      </c>
      <c r="O402" t="s">
        <v>83</v>
      </c>
      <c r="P402" t="s">
        <v>83</v>
      </c>
      <c r="Q402">
        <v>1000</v>
      </c>
      <c r="W402">
        <v>0</v>
      </c>
      <c r="X402">
        <v>-738587816</v>
      </c>
      <c r="Y402">
        <v>0</v>
      </c>
      <c r="AA402">
        <v>78204.5</v>
      </c>
      <c r="AB402">
        <v>0</v>
      </c>
      <c r="AC402">
        <v>0</v>
      </c>
      <c r="AD402">
        <v>0</v>
      </c>
      <c r="AE402">
        <v>12050</v>
      </c>
      <c r="AF402">
        <v>0</v>
      </c>
      <c r="AG402">
        <v>0</v>
      </c>
      <c r="AH402">
        <v>0</v>
      </c>
      <c r="AI402">
        <v>6.49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1</v>
      </c>
      <c r="AQ402">
        <v>0</v>
      </c>
      <c r="AR402">
        <v>0</v>
      </c>
      <c r="AT402">
        <v>0.012</v>
      </c>
      <c r="AU402" t="s">
        <v>293</v>
      </c>
      <c r="AV402">
        <v>0</v>
      </c>
      <c r="AW402">
        <v>2</v>
      </c>
      <c r="AX402">
        <v>31893349</v>
      </c>
      <c r="AY402">
        <v>1</v>
      </c>
      <c r="AZ402">
        <v>0</v>
      </c>
      <c r="BA402">
        <v>378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Y402*Source!I234</f>
        <v>0</v>
      </c>
      <c r="CY402">
        <f>AA402</f>
        <v>78204.5</v>
      </c>
      <c r="CZ402">
        <f>AE402</f>
        <v>12050</v>
      </c>
      <c r="DA402">
        <f>AI402</f>
        <v>6.49</v>
      </c>
      <c r="DB402">
        <v>0</v>
      </c>
    </row>
    <row r="403" spans="1:106" ht="12.75">
      <c r="A403">
        <f>ROW(Source!A234)</f>
        <v>234</v>
      </c>
      <c r="B403">
        <v>31892591</v>
      </c>
      <c r="C403">
        <v>31893335</v>
      </c>
      <c r="D403">
        <v>27389294</v>
      </c>
      <c r="E403">
        <v>1</v>
      </c>
      <c r="F403">
        <v>1</v>
      </c>
      <c r="G403">
        <v>1</v>
      </c>
      <c r="H403">
        <v>3</v>
      </c>
      <c r="I403" t="s">
        <v>308</v>
      </c>
      <c r="J403" t="s">
        <v>310</v>
      </c>
      <c r="K403" t="s">
        <v>309</v>
      </c>
      <c r="L403">
        <v>1354</v>
      </c>
      <c r="N403">
        <v>1010</v>
      </c>
      <c r="O403" t="s">
        <v>55</v>
      </c>
      <c r="P403" t="s">
        <v>55</v>
      </c>
      <c r="Q403">
        <v>1</v>
      </c>
      <c r="W403">
        <v>0</v>
      </c>
      <c r="X403">
        <v>1081158146</v>
      </c>
      <c r="Y403">
        <v>100</v>
      </c>
      <c r="AA403">
        <v>2293.83</v>
      </c>
      <c r="AB403">
        <v>0</v>
      </c>
      <c r="AC403">
        <v>0</v>
      </c>
      <c r="AD403">
        <v>0</v>
      </c>
      <c r="AE403">
        <v>353.44</v>
      </c>
      <c r="AF403">
        <v>0</v>
      </c>
      <c r="AG403">
        <v>0</v>
      </c>
      <c r="AH403">
        <v>0</v>
      </c>
      <c r="AI403">
        <v>6.49</v>
      </c>
      <c r="AJ403">
        <v>1</v>
      </c>
      <c r="AK403">
        <v>1</v>
      </c>
      <c r="AL403">
        <v>1</v>
      </c>
      <c r="AN403">
        <v>0</v>
      </c>
      <c r="AO403">
        <v>0</v>
      </c>
      <c r="AP403">
        <v>1</v>
      </c>
      <c r="AQ403">
        <v>0</v>
      </c>
      <c r="AR403">
        <v>0</v>
      </c>
      <c r="AT403">
        <v>100</v>
      </c>
      <c r="AV403">
        <v>0</v>
      </c>
      <c r="AW403">
        <v>1</v>
      </c>
      <c r="AX403">
        <v>-1</v>
      </c>
      <c r="AY403">
        <v>0</v>
      </c>
      <c r="AZ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Y403*Source!I234</f>
        <v>4</v>
      </c>
      <c r="CY403">
        <f>AA403</f>
        <v>2293.83</v>
      </c>
      <c r="CZ403">
        <f>AE403</f>
        <v>353.44</v>
      </c>
      <c r="DA403">
        <f>AI403</f>
        <v>6.49</v>
      </c>
      <c r="DB403">
        <v>0</v>
      </c>
    </row>
    <row r="404" spans="1:106" ht="12.75">
      <c r="A404">
        <f>ROW(Source!A234)</f>
        <v>234</v>
      </c>
      <c r="B404">
        <v>31892591</v>
      </c>
      <c r="C404">
        <v>31893335</v>
      </c>
      <c r="D404">
        <v>27393828</v>
      </c>
      <c r="E404">
        <v>1</v>
      </c>
      <c r="F404">
        <v>1</v>
      </c>
      <c r="G404">
        <v>1</v>
      </c>
      <c r="H404">
        <v>3</v>
      </c>
      <c r="I404" t="s">
        <v>562</v>
      </c>
      <c r="J404" t="s">
        <v>563</v>
      </c>
      <c r="K404" t="s">
        <v>564</v>
      </c>
      <c r="L404">
        <v>1301</v>
      </c>
      <c r="N404">
        <v>1003</v>
      </c>
      <c r="O404" t="s">
        <v>221</v>
      </c>
      <c r="P404" t="s">
        <v>221</v>
      </c>
      <c r="Q404">
        <v>1</v>
      </c>
      <c r="W404">
        <v>0</v>
      </c>
      <c r="X404">
        <v>-1996887206</v>
      </c>
      <c r="Y404">
        <v>0</v>
      </c>
      <c r="AA404">
        <v>19.08</v>
      </c>
      <c r="AB404">
        <v>0</v>
      </c>
      <c r="AC404">
        <v>0</v>
      </c>
      <c r="AD404">
        <v>0</v>
      </c>
      <c r="AE404">
        <v>2.94</v>
      </c>
      <c r="AF404">
        <v>0</v>
      </c>
      <c r="AG404">
        <v>0</v>
      </c>
      <c r="AH404">
        <v>0</v>
      </c>
      <c r="AI404">
        <v>6.49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1</v>
      </c>
      <c r="AQ404">
        <v>0</v>
      </c>
      <c r="AR404">
        <v>0</v>
      </c>
      <c r="AT404">
        <v>400</v>
      </c>
      <c r="AU404" t="s">
        <v>293</v>
      </c>
      <c r="AV404">
        <v>0</v>
      </c>
      <c r="AW404">
        <v>2</v>
      </c>
      <c r="AX404">
        <v>31893350</v>
      </c>
      <c r="AY404">
        <v>1</v>
      </c>
      <c r="AZ404">
        <v>0</v>
      </c>
      <c r="BA404">
        <v>379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Y404*Source!I234</f>
        <v>0</v>
      </c>
      <c r="CY404">
        <f>AA404</f>
        <v>19.08</v>
      </c>
      <c r="CZ404">
        <f>AE404</f>
        <v>2.94</v>
      </c>
      <c r="DA404">
        <f>AI404</f>
        <v>6.49</v>
      </c>
      <c r="DB40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8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31892901</v>
      </c>
      <c r="C1">
        <v>31892897</v>
      </c>
      <c r="D1">
        <v>27493207</v>
      </c>
      <c r="E1">
        <v>1</v>
      </c>
      <c r="F1">
        <v>1</v>
      </c>
      <c r="G1">
        <v>1</v>
      </c>
      <c r="H1">
        <v>1</v>
      </c>
      <c r="I1" t="s">
        <v>374</v>
      </c>
      <c r="K1" t="s">
        <v>375</v>
      </c>
      <c r="L1">
        <v>1369</v>
      </c>
      <c r="N1">
        <v>1013</v>
      </c>
      <c r="O1" t="s">
        <v>376</v>
      </c>
      <c r="P1" t="s">
        <v>376</v>
      </c>
      <c r="Q1">
        <v>1</v>
      </c>
      <c r="X1">
        <v>13.57</v>
      </c>
      <c r="Y1">
        <v>0</v>
      </c>
      <c r="Z1">
        <v>0</v>
      </c>
      <c r="AA1">
        <v>0</v>
      </c>
      <c r="AB1">
        <v>7.87</v>
      </c>
      <c r="AC1">
        <v>0</v>
      </c>
      <c r="AD1">
        <v>1</v>
      </c>
      <c r="AE1">
        <v>1</v>
      </c>
      <c r="AG1">
        <v>13.57</v>
      </c>
      <c r="AH1">
        <v>2</v>
      </c>
      <c r="AI1">
        <v>31892898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31892902</v>
      </c>
      <c r="C2">
        <v>31892897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377</v>
      </c>
      <c r="L2">
        <v>608254</v>
      </c>
      <c r="N2">
        <v>1013</v>
      </c>
      <c r="O2" t="s">
        <v>378</v>
      </c>
      <c r="P2" t="s">
        <v>378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29.5</v>
      </c>
      <c r="AH2">
        <v>2</v>
      </c>
      <c r="AI2">
        <v>31892899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31892903</v>
      </c>
      <c r="C3">
        <v>31892897</v>
      </c>
      <c r="D3">
        <v>27439779</v>
      </c>
      <c r="E3">
        <v>1</v>
      </c>
      <c r="F3">
        <v>1</v>
      </c>
      <c r="G3">
        <v>1</v>
      </c>
      <c r="H3">
        <v>2</v>
      </c>
      <c r="I3" t="s">
        <v>379</v>
      </c>
      <c r="J3" t="s">
        <v>380</v>
      </c>
      <c r="K3" t="s">
        <v>381</v>
      </c>
      <c r="L3">
        <v>1368</v>
      </c>
      <c r="N3">
        <v>1011</v>
      </c>
      <c r="O3" t="s">
        <v>382</v>
      </c>
      <c r="P3" t="s">
        <v>382</v>
      </c>
      <c r="Q3">
        <v>1</v>
      </c>
      <c r="X3">
        <v>29.5</v>
      </c>
      <c r="Y3">
        <v>0</v>
      </c>
      <c r="Z3">
        <v>105.16</v>
      </c>
      <c r="AA3">
        <v>13.61</v>
      </c>
      <c r="AB3">
        <v>0</v>
      </c>
      <c r="AC3">
        <v>0</v>
      </c>
      <c r="AD3">
        <v>1</v>
      </c>
      <c r="AE3">
        <v>0</v>
      </c>
      <c r="AG3">
        <v>29.5</v>
      </c>
      <c r="AH3">
        <v>2</v>
      </c>
      <c r="AI3">
        <v>31892900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31892901</v>
      </c>
      <c r="C4">
        <v>31892897</v>
      </c>
      <c r="D4">
        <v>27493207</v>
      </c>
      <c r="E4">
        <v>1</v>
      </c>
      <c r="F4">
        <v>1</v>
      </c>
      <c r="G4">
        <v>1</v>
      </c>
      <c r="H4">
        <v>1</v>
      </c>
      <c r="I4" t="s">
        <v>374</v>
      </c>
      <c r="K4" t="s">
        <v>375</v>
      </c>
      <c r="L4">
        <v>1369</v>
      </c>
      <c r="N4">
        <v>1013</v>
      </c>
      <c r="O4" t="s">
        <v>376</v>
      </c>
      <c r="P4" t="s">
        <v>376</v>
      </c>
      <c r="Q4">
        <v>1</v>
      </c>
      <c r="X4">
        <v>13.57</v>
      </c>
      <c r="Y4">
        <v>0</v>
      </c>
      <c r="Z4">
        <v>0</v>
      </c>
      <c r="AA4">
        <v>0</v>
      </c>
      <c r="AB4">
        <v>7.87</v>
      </c>
      <c r="AC4">
        <v>0</v>
      </c>
      <c r="AD4">
        <v>1</v>
      </c>
      <c r="AE4">
        <v>1</v>
      </c>
      <c r="AG4">
        <v>13.57</v>
      </c>
      <c r="AH4">
        <v>2</v>
      </c>
      <c r="AI4">
        <v>31892898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31892902</v>
      </c>
      <c r="C5">
        <v>31892897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26</v>
      </c>
      <c r="K5" t="s">
        <v>377</v>
      </c>
      <c r="L5">
        <v>608254</v>
      </c>
      <c r="N5">
        <v>1013</v>
      </c>
      <c r="O5" t="s">
        <v>378</v>
      </c>
      <c r="P5" t="s">
        <v>378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G5">
        <v>29.5</v>
      </c>
      <c r="AH5">
        <v>2</v>
      </c>
      <c r="AI5">
        <v>31892899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31892903</v>
      </c>
      <c r="C6">
        <v>31892897</v>
      </c>
      <c r="D6">
        <v>27439779</v>
      </c>
      <c r="E6">
        <v>1</v>
      </c>
      <c r="F6">
        <v>1</v>
      </c>
      <c r="G6">
        <v>1</v>
      </c>
      <c r="H6">
        <v>2</v>
      </c>
      <c r="I6" t="s">
        <v>379</v>
      </c>
      <c r="J6" t="s">
        <v>380</v>
      </c>
      <c r="K6" t="s">
        <v>381</v>
      </c>
      <c r="L6">
        <v>1368</v>
      </c>
      <c r="N6">
        <v>1011</v>
      </c>
      <c r="O6" t="s">
        <v>382</v>
      </c>
      <c r="P6" t="s">
        <v>382</v>
      </c>
      <c r="Q6">
        <v>1</v>
      </c>
      <c r="X6">
        <v>29.5</v>
      </c>
      <c r="Y6">
        <v>0</v>
      </c>
      <c r="Z6">
        <v>105.16</v>
      </c>
      <c r="AA6">
        <v>13.61</v>
      </c>
      <c r="AB6">
        <v>0</v>
      </c>
      <c r="AC6">
        <v>0</v>
      </c>
      <c r="AD6">
        <v>1</v>
      </c>
      <c r="AE6">
        <v>0</v>
      </c>
      <c r="AG6">
        <v>29.5</v>
      </c>
      <c r="AH6">
        <v>2</v>
      </c>
      <c r="AI6">
        <v>31892900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31892906</v>
      </c>
      <c r="C7">
        <v>31892904</v>
      </c>
      <c r="D7">
        <v>27493207</v>
      </c>
      <c r="E7">
        <v>1</v>
      </c>
      <c r="F7">
        <v>1</v>
      </c>
      <c r="G7">
        <v>1</v>
      </c>
      <c r="H7">
        <v>1</v>
      </c>
      <c r="I7" t="s">
        <v>374</v>
      </c>
      <c r="K7" t="s">
        <v>375</v>
      </c>
      <c r="L7">
        <v>1369</v>
      </c>
      <c r="N7">
        <v>1013</v>
      </c>
      <c r="O7" t="s">
        <v>376</v>
      </c>
      <c r="P7" t="s">
        <v>376</v>
      </c>
      <c r="Q7">
        <v>1</v>
      </c>
      <c r="X7">
        <v>154</v>
      </c>
      <c r="Y7">
        <v>0</v>
      </c>
      <c r="Z7">
        <v>0</v>
      </c>
      <c r="AA7">
        <v>0</v>
      </c>
      <c r="AB7">
        <v>7.87</v>
      </c>
      <c r="AC7">
        <v>0</v>
      </c>
      <c r="AD7">
        <v>1</v>
      </c>
      <c r="AE7">
        <v>1</v>
      </c>
      <c r="AF7" t="s">
        <v>32</v>
      </c>
      <c r="AG7">
        <v>184.79999999999998</v>
      </c>
      <c r="AH7">
        <v>2</v>
      </c>
      <c r="AI7">
        <v>31892905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31892906</v>
      </c>
      <c r="C8">
        <v>31892904</v>
      </c>
      <c r="D8">
        <v>27493207</v>
      </c>
      <c r="E8">
        <v>1</v>
      </c>
      <c r="F8">
        <v>1</v>
      </c>
      <c r="G8">
        <v>1</v>
      </c>
      <c r="H8">
        <v>1</v>
      </c>
      <c r="I8" t="s">
        <v>374</v>
      </c>
      <c r="K8" t="s">
        <v>375</v>
      </c>
      <c r="L8">
        <v>1369</v>
      </c>
      <c r="N8">
        <v>1013</v>
      </c>
      <c r="O8" t="s">
        <v>376</v>
      </c>
      <c r="P8" t="s">
        <v>376</v>
      </c>
      <c r="Q8">
        <v>1</v>
      </c>
      <c r="X8">
        <v>154</v>
      </c>
      <c r="Y8">
        <v>0</v>
      </c>
      <c r="Z8">
        <v>0</v>
      </c>
      <c r="AA8">
        <v>0</v>
      </c>
      <c r="AB8">
        <v>7.87</v>
      </c>
      <c r="AC8">
        <v>0</v>
      </c>
      <c r="AD8">
        <v>1</v>
      </c>
      <c r="AE8">
        <v>1</v>
      </c>
      <c r="AF8" t="s">
        <v>32</v>
      </c>
      <c r="AG8">
        <v>184.79999999999998</v>
      </c>
      <c r="AH8">
        <v>2</v>
      </c>
      <c r="AI8">
        <v>31892905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31892910</v>
      </c>
      <c r="C9">
        <v>31892907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K9" t="s">
        <v>377</v>
      </c>
      <c r="L9">
        <v>608254</v>
      </c>
      <c r="N9">
        <v>1013</v>
      </c>
      <c r="O9" t="s">
        <v>378</v>
      </c>
      <c r="P9" t="s">
        <v>378</v>
      </c>
      <c r="Q9">
        <v>1</v>
      </c>
      <c r="X9">
        <v>10.82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39</v>
      </c>
      <c r="AG9">
        <v>9.197</v>
      </c>
      <c r="AH9">
        <v>2</v>
      </c>
      <c r="AI9">
        <v>31892908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31892911</v>
      </c>
      <c r="C10">
        <v>31892907</v>
      </c>
      <c r="D10">
        <v>27439850</v>
      </c>
      <c r="E10">
        <v>1</v>
      </c>
      <c r="F10">
        <v>1</v>
      </c>
      <c r="G10">
        <v>1</v>
      </c>
      <c r="H10">
        <v>2</v>
      </c>
      <c r="I10" t="s">
        <v>383</v>
      </c>
      <c r="J10" t="s">
        <v>384</v>
      </c>
      <c r="K10" t="s">
        <v>385</v>
      </c>
      <c r="L10">
        <v>1368</v>
      </c>
      <c r="N10">
        <v>1011</v>
      </c>
      <c r="O10" t="s">
        <v>382</v>
      </c>
      <c r="P10" t="s">
        <v>382</v>
      </c>
      <c r="Q10">
        <v>1</v>
      </c>
      <c r="X10">
        <v>10.82</v>
      </c>
      <c r="Y10">
        <v>0</v>
      </c>
      <c r="Z10">
        <v>74.88</v>
      </c>
      <c r="AA10">
        <v>11.69</v>
      </c>
      <c r="AB10">
        <v>0</v>
      </c>
      <c r="AC10">
        <v>0</v>
      </c>
      <c r="AD10">
        <v>1</v>
      </c>
      <c r="AE10">
        <v>0</v>
      </c>
      <c r="AF10" t="s">
        <v>39</v>
      </c>
      <c r="AG10">
        <v>9.197</v>
      </c>
      <c r="AH10">
        <v>2</v>
      </c>
      <c r="AI10">
        <v>31892909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ROW(Source!A33)</f>
        <v>33</v>
      </c>
      <c r="B11">
        <v>31892910</v>
      </c>
      <c r="C11">
        <v>31892907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26</v>
      </c>
      <c r="K11" t="s">
        <v>377</v>
      </c>
      <c r="L11">
        <v>608254</v>
      </c>
      <c r="N11">
        <v>1013</v>
      </c>
      <c r="O11" t="s">
        <v>378</v>
      </c>
      <c r="P11" t="s">
        <v>378</v>
      </c>
      <c r="Q11">
        <v>1</v>
      </c>
      <c r="X11">
        <v>10.82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39</v>
      </c>
      <c r="AG11">
        <v>9.197</v>
      </c>
      <c r="AH11">
        <v>2</v>
      </c>
      <c r="AI11">
        <v>31892908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31892911</v>
      </c>
      <c r="C12">
        <v>31892907</v>
      </c>
      <c r="D12">
        <v>27439850</v>
      </c>
      <c r="E12">
        <v>1</v>
      </c>
      <c r="F12">
        <v>1</v>
      </c>
      <c r="G12">
        <v>1</v>
      </c>
      <c r="H12">
        <v>2</v>
      </c>
      <c r="I12" t="s">
        <v>383</v>
      </c>
      <c r="J12" t="s">
        <v>384</v>
      </c>
      <c r="K12" t="s">
        <v>385</v>
      </c>
      <c r="L12">
        <v>1368</v>
      </c>
      <c r="N12">
        <v>1011</v>
      </c>
      <c r="O12" t="s">
        <v>382</v>
      </c>
      <c r="P12" t="s">
        <v>382</v>
      </c>
      <c r="Q12">
        <v>1</v>
      </c>
      <c r="X12">
        <v>10.82</v>
      </c>
      <c r="Y12">
        <v>0</v>
      </c>
      <c r="Z12">
        <v>74.88</v>
      </c>
      <c r="AA12">
        <v>11.69</v>
      </c>
      <c r="AB12">
        <v>0</v>
      </c>
      <c r="AC12">
        <v>0</v>
      </c>
      <c r="AD12">
        <v>1</v>
      </c>
      <c r="AE12">
        <v>0</v>
      </c>
      <c r="AF12" t="s">
        <v>39</v>
      </c>
      <c r="AG12">
        <v>9.197</v>
      </c>
      <c r="AH12">
        <v>2</v>
      </c>
      <c r="AI12">
        <v>31892909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ROW(Source!A34)</f>
        <v>34</v>
      </c>
      <c r="B13">
        <v>31892915</v>
      </c>
      <c r="C13">
        <v>31892912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377</v>
      </c>
      <c r="L13">
        <v>608254</v>
      </c>
      <c r="N13">
        <v>1013</v>
      </c>
      <c r="O13" t="s">
        <v>378</v>
      </c>
      <c r="P13" t="s">
        <v>378</v>
      </c>
      <c r="Q13">
        <v>1</v>
      </c>
      <c r="X13">
        <v>10.02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44</v>
      </c>
      <c r="AG13">
        <v>40.08</v>
      </c>
      <c r="AH13">
        <v>2</v>
      </c>
      <c r="AI13">
        <v>31892913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31892916</v>
      </c>
      <c r="C14">
        <v>31892912</v>
      </c>
      <c r="D14">
        <v>27439850</v>
      </c>
      <c r="E14">
        <v>1</v>
      </c>
      <c r="F14">
        <v>1</v>
      </c>
      <c r="G14">
        <v>1</v>
      </c>
      <c r="H14">
        <v>2</v>
      </c>
      <c r="I14" t="s">
        <v>383</v>
      </c>
      <c r="J14" t="s">
        <v>384</v>
      </c>
      <c r="K14" t="s">
        <v>385</v>
      </c>
      <c r="L14">
        <v>1368</v>
      </c>
      <c r="N14">
        <v>1011</v>
      </c>
      <c r="O14" t="s">
        <v>382</v>
      </c>
      <c r="P14" t="s">
        <v>382</v>
      </c>
      <c r="Q14">
        <v>1</v>
      </c>
      <c r="X14">
        <v>10.02</v>
      </c>
      <c r="Y14">
        <v>0</v>
      </c>
      <c r="Z14">
        <v>74.88</v>
      </c>
      <c r="AA14">
        <v>11.69</v>
      </c>
      <c r="AB14">
        <v>0</v>
      </c>
      <c r="AC14">
        <v>0</v>
      </c>
      <c r="AD14">
        <v>1</v>
      </c>
      <c r="AE14">
        <v>0</v>
      </c>
      <c r="AF14" t="s">
        <v>44</v>
      </c>
      <c r="AG14">
        <v>40.08</v>
      </c>
      <c r="AH14">
        <v>2</v>
      </c>
      <c r="AI14">
        <v>31892914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ROW(Source!A35)</f>
        <v>35</v>
      </c>
      <c r="B15">
        <v>31892915</v>
      </c>
      <c r="C15">
        <v>31892912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26</v>
      </c>
      <c r="K15" t="s">
        <v>377</v>
      </c>
      <c r="L15">
        <v>608254</v>
      </c>
      <c r="N15">
        <v>1013</v>
      </c>
      <c r="O15" t="s">
        <v>378</v>
      </c>
      <c r="P15" t="s">
        <v>378</v>
      </c>
      <c r="Q15">
        <v>1</v>
      </c>
      <c r="X15">
        <v>10.02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44</v>
      </c>
      <c r="AG15">
        <v>40.08</v>
      </c>
      <c r="AH15">
        <v>2</v>
      </c>
      <c r="AI15">
        <v>31892913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ROW(Source!A35)</f>
        <v>35</v>
      </c>
      <c r="B16">
        <v>31892916</v>
      </c>
      <c r="C16">
        <v>31892912</v>
      </c>
      <c r="D16">
        <v>27439850</v>
      </c>
      <c r="E16">
        <v>1</v>
      </c>
      <c r="F16">
        <v>1</v>
      </c>
      <c r="G16">
        <v>1</v>
      </c>
      <c r="H16">
        <v>2</v>
      </c>
      <c r="I16" t="s">
        <v>383</v>
      </c>
      <c r="J16" t="s">
        <v>384</v>
      </c>
      <c r="K16" t="s">
        <v>385</v>
      </c>
      <c r="L16">
        <v>1368</v>
      </c>
      <c r="N16">
        <v>1011</v>
      </c>
      <c r="O16" t="s">
        <v>382</v>
      </c>
      <c r="P16" t="s">
        <v>382</v>
      </c>
      <c r="Q16">
        <v>1</v>
      </c>
      <c r="X16">
        <v>10.02</v>
      </c>
      <c r="Y16">
        <v>0</v>
      </c>
      <c r="Z16">
        <v>74.88</v>
      </c>
      <c r="AA16">
        <v>11.69</v>
      </c>
      <c r="AB16">
        <v>0</v>
      </c>
      <c r="AC16">
        <v>0</v>
      </c>
      <c r="AD16">
        <v>1</v>
      </c>
      <c r="AE16">
        <v>0</v>
      </c>
      <c r="AF16" t="s">
        <v>44</v>
      </c>
      <c r="AG16">
        <v>40.08</v>
      </c>
      <c r="AH16">
        <v>2</v>
      </c>
      <c r="AI16">
        <v>31892914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ROW(Source!A36)</f>
        <v>36</v>
      </c>
      <c r="B17">
        <v>31892927</v>
      </c>
      <c r="C17">
        <v>31892917</v>
      </c>
      <c r="D17">
        <v>27494941</v>
      </c>
      <c r="E17">
        <v>1</v>
      </c>
      <c r="F17">
        <v>1</v>
      </c>
      <c r="G17">
        <v>1</v>
      </c>
      <c r="H17">
        <v>1</v>
      </c>
      <c r="I17" t="s">
        <v>386</v>
      </c>
      <c r="K17" t="s">
        <v>387</v>
      </c>
      <c r="L17">
        <v>1369</v>
      </c>
      <c r="N17">
        <v>1013</v>
      </c>
      <c r="O17" t="s">
        <v>376</v>
      </c>
      <c r="P17" t="s">
        <v>376</v>
      </c>
      <c r="Q17">
        <v>1</v>
      </c>
      <c r="X17">
        <v>76.08</v>
      </c>
      <c r="Y17">
        <v>0</v>
      </c>
      <c r="Z17">
        <v>0</v>
      </c>
      <c r="AA17">
        <v>0</v>
      </c>
      <c r="AB17">
        <v>8.53</v>
      </c>
      <c r="AC17">
        <v>0</v>
      </c>
      <c r="AD17">
        <v>1</v>
      </c>
      <c r="AE17">
        <v>1</v>
      </c>
      <c r="AG17">
        <v>76.08</v>
      </c>
      <c r="AH17">
        <v>2</v>
      </c>
      <c r="AI17">
        <v>31892918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ROW(Source!A36)</f>
        <v>36</v>
      </c>
      <c r="B18">
        <v>31892928</v>
      </c>
      <c r="C18">
        <v>31892917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26</v>
      </c>
      <c r="K18" t="s">
        <v>377</v>
      </c>
      <c r="L18">
        <v>608254</v>
      </c>
      <c r="N18">
        <v>1013</v>
      </c>
      <c r="O18" t="s">
        <v>378</v>
      </c>
      <c r="P18" t="s">
        <v>378</v>
      </c>
      <c r="Q18">
        <v>1</v>
      </c>
      <c r="X18">
        <v>0.68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G18">
        <v>0.68</v>
      </c>
      <c r="AH18">
        <v>2</v>
      </c>
      <c r="AI18">
        <v>31892919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ROW(Source!A36)</f>
        <v>36</v>
      </c>
      <c r="B19">
        <v>31892929</v>
      </c>
      <c r="C19">
        <v>31892917</v>
      </c>
      <c r="D19">
        <v>27439499</v>
      </c>
      <c r="E19">
        <v>1</v>
      </c>
      <c r="F19">
        <v>1</v>
      </c>
      <c r="G19">
        <v>1</v>
      </c>
      <c r="H19">
        <v>2</v>
      </c>
      <c r="I19" t="s">
        <v>388</v>
      </c>
      <c r="J19" t="s">
        <v>389</v>
      </c>
      <c r="K19" t="s">
        <v>390</v>
      </c>
      <c r="L19">
        <v>1368</v>
      </c>
      <c r="N19">
        <v>1011</v>
      </c>
      <c r="O19" t="s">
        <v>382</v>
      </c>
      <c r="P19" t="s">
        <v>382</v>
      </c>
      <c r="Q19">
        <v>1</v>
      </c>
      <c r="X19">
        <v>0.68</v>
      </c>
      <c r="Y19">
        <v>0</v>
      </c>
      <c r="Z19">
        <v>112.67</v>
      </c>
      <c r="AA19">
        <v>13.61</v>
      </c>
      <c r="AB19">
        <v>0</v>
      </c>
      <c r="AC19">
        <v>0</v>
      </c>
      <c r="AD19">
        <v>1</v>
      </c>
      <c r="AE19">
        <v>0</v>
      </c>
      <c r="AG19">
        <v>0.68</v>
      </c>
      <c r="AH19">
        <v>2</v>
      </c>
      <c r="AI19">
        <v>31892920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ROW(Source!A36)</f>
        <v>36</v>
      </c>
      <c r="B20">
        <v>31892930</v>
      </c>
      <c r="C20">
        <v>31892917</v>
      </c>
      <c r="D20">
        <v>27441327</v>
      </c>
      <c r="E20">
        <v>1</v>
      </c>
      <c r="F20">
        <v>1</v>
      </c>
      <c r="G20">
        <v>1</v>
      </c>
      <c r="H20">
        <v>2</v>
      </c>
      <c r="I20" t="s">
        <v>391</v>
      </c>
      <c r="J20" t="s">
        <v>392</v>
      </c>
      <c r="K20" t="s">
        <v>393</v>
      </c>
      <c r="L20">
        <v>1368</v>
      </c>
      <c r="N20">
        <v>1011</v>
      </c>
      <c r="O20" t="s">
        <v>382</v>
      </c>
      <c r="P20" t="s">
        <v>382</v>
      </c>
      <c r="Q20">
        <v>1</v>
      </c>
      <c r="X20">
        <v>0.04</v>
      </c>
      <c r="Y20">
        <v>0</v>
      </c>
      <c r="Z20">
        <v>93.37</v>
      </c>
      <c r="AA20">
        <v>11.69</v>
      </c>
      <c r="AB20">
        <v>0</v>
      </c>
      <c r="AC20">
        <v>0</v>
      </c>
      <c r="AD20">
        <v>1</v>
      </c>
      <c r="AE20">
        <v>0</v>
      </c>
      <c r="AG20">
        <v>0.04</v>
      </c>
      <c r="AH20">
        <v>2</v>
      </c>
      <c r="AI20">
        <v>31892921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ROW(Source!A36)</f>
        <v>36</v>
      </c>
      <c r="B21">
        <v>31892931</v>
      </c>
      <c r="C21">
        <v>31892917</v>
      </c>
      <c r="D21">
        <v>27378576</v>
      </c>
      <c r="E21">
        <v>1</v>
      </c>
      <c r="F21">
        <v>1</v>
      </c>
      <c r="G21">
        <v>1</v>
      </c>
      <c r="H21">
        <v>3</v>
      </c>
      <c r="I21" t="s">
        <v>394</v>
      </c>
      <c r="J21" t="s">
        <v>395</v>
      </c>
      <c r="K21" t="s">
        <v>396</v>
      </c>
      <c r="L21">
        <v>1348</v>
      </c>
      <c r="N21">
        <v>1009</v>
      </c>
      <c r="O21" t="s">
        <v>83</v>
      </c>
      <c r="P21" t="s">
        <v>83</v>
      </c>
      <c r="Q21">
        <v>1000</v>
      </c>
      <c r="X21">
        <v>0.001</v>
      </c>
      <c r="Y21">
        <v>12050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0.001</v>
      </c>
      <c r="AH21">
        <v>2</v>
      </c>
      <c r="AI21">
        <v>31892922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ROW(Source!A36)</f>
        <v>36</v>
      </c>
      <c r="B22">
        <v>31892932</v>
      </c>
      <c r="C22">
        <v>31892917</v>
      </c>
      <c r="D22">
        <v>27379604</v>
      </c>
      <c r="E22">
        <v>1</v>
      </c>
      <c r="F22">
        <v>1</v>
      </c>
      <c r="G22">
        <v>1</v>
      </c>
      <c r="H22">
        <v>3</v>
      </c>
      <c r="I22" t="s">
        <v>397</v>
      </c>
      <c r="J22" t="s">
        <v>398</v>
      </c>
      <c r="K22" t="s">
        <v>399</v>
      </c>
      <c r="L22">
        <v>1339</v>
      </c>
      <c r="N22">
        <v>1007</v>
      </c>
      <c r="O22" t="s">
        <v>68</v>
      </c>
      <c r="P22" t="s">
        <v>68</v>
      </c>
      <c r="Q22">
        <v>1</v>
      </c>
      <c r="X22">
        <v>0.17</v>
      </c>
      <c r="Y22">
        <v>820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0.17</v>
      </c>
      <c r="AH22">
        <v>2</v>
      </c>
      <c r="AI22">
        <v>31892923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ROW(Source!A36)</f>
        <v>36</v>
      </c>
      <c r="B23">
        <v>31892933</v>
      </c>
      <c r="C23">
        <v>31892917</v>
      </c>
      <c r="D23">
        <v>27407537</v>
      </c>
      <c r="E23">
        <v>1</v>
      </c>
      <c r="F23">
        <v>1</v>
      </c>
      <c r="G23">
        <v>1</v>
      </c>
      <c r="H23">
        <v>3</v>
      </c>
      <c r="I23" t="s">
        <v>151</v>
      </c>
      <c r="J23" t="s">
        <v>153</v>
      </c>
      <c r="K23" t="s">
        <v>152</v>
      </c>
      <c r="L23">
        <v>1339</v>
      </c>
      <c r="N23">
        <v>1007</v>
      </c>
      <c r="O23" t="s">
        <v>68</v>
      </c>
      <c r="P23" t="s">
        <v>68</v>
      </c>
      <c r="Q23">
        <v>1</v>
      </c>
      <c r="X23">
        <v>5.9</v>
      </c>
      <c r="Y23">
        <v>610.11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5.9</v>
      </c>
      <c r="AH23">
        <v>2</v>
      </c>
      <c r="AI23">
        <v>31892924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ROW(Source!A36)</f>
        <v>36</v>
      </c>
      <c r="B24">
        <v>31892934</v>
      </c>
      <c r="C24">
        <v>31892917</v>
      </c>
      <c r="D24">
        <v>27407704</v>
      </c>
      <c r="E24">
        <v>1</v>
      </c>
      <c r="F24">
        <v>1</v>
      </c>
      <c r="G24">
        <v>1</v>
      </c>
      <c r="H24">
        <v>3</v>
      </c>
      <c r="I24" t="s">
        <v>155</v>
      </c>
      <c r="J24" t="s">
        <v>157</v>
      </c>
      <c r="K24" t="s">
        <v>156</v>
      </c>
      <c r="L24">
        <v>1339</v>
      </c>
      <c r="N24">
        <v>1007</v>
      </c>
      <c r="O24" t="s">
        <v>68</v>
      </c>
      <c r="P24" t="s">
        <v>68</v>
      </c>
      <c r="Q24">
        <v>1</v>
      </c>
      <c r="X24">
        <v>0.06</v>
      </c>
      <c r="Y24">
        <v>456.93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0.06</v>
      </c>
      <c r="AH24">
        <v>2</v>
      </c>
      <c r="AI24">
        <v>31892925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ROW(Source!A36)</f>
        <v>36</v>
      </c>
      <c r="B25">
        <v>31892935</v>
      </c>
      <c r="C25">
        <v>31892917</v>
      </c>
      <c r="D25">
        <v>27417684</v>
      </c>
      <c r="E25">
        <v>1</v>
      </c>
      <c r="F25">
        <v>1</v>
      </c>
      <c r="G25">
        <v>1</v>
      </c>
      <c r="H25">
        <v>3</v>
      </c>
      <c r="I25" t="s">
        <v>565</v>
      </c>
      <c r="J25" t="s">
        <v>566</v>
      </c>
      <c r="K25" t="s">
        <v>567</v>
      </c>
      <c r="L25">
        <v>1301</v>
      </c>
      <c r="N25">
        <v>1003</v>
      </c>
      <c r="O25" t="s">
        <v>221</v>
      </c>
      <c r="P25" t="s">
        <v>221</v>
      </c>
      <c r="Q25">
        <v>1</v>
      </c>
      <c r="X25">
        <v>100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100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31892927</v>
      </c>
      <c r="C26">
        <v>31892917</v>
      </c>
      <c r="D26">
        <v>27494941</v>
      </c>
      <c r="E26">
        <v>1</v>
      </c>
      <c r="F26">
        <v>1</v>
      </c>
      <c r="G26">
        <v>1</v>
      </c>
      <c r="H26">
        <v>1</v>
      </c>
      <c r="I26" t="s">
        <v>386</v>
      </c>
      <c r="K26" t="s">
        <v>387</v>
      </c>
      <c r="L26">
        <v>1369</v>
      </c>
      <c r="N26">
        <v>1013</v>
      </c>
      <c r="O26" t="s">
        <v>376</v>
      </c>
      <c r="P26" t="s">
        <v>376</v>
      </c>
      <c r="Q26">
        <v>1</v>
      </c>
      <c r="X26">
        <v>76.08</v>
      </c>
      <c r="Y26">
        <v>0</v>
      </c>
      <c r="Z26">
        <v>0</v>
      </c>
      <c r="AA26">
        <v>0</v>
      </c>
      <c r="AB26">
        <v>8.53</v>
      </c>
      <c r="AC26">
        <v>0</v>
      </c>
      <c r="AD26">
        <v>1</v>
      </c>
      <c r="AE26">
        <v>1</v>
      </c>
      <c r="AG26">
        <v>76.08</v>
      </c>
      <c r="AH26">
        <v>2</v>
      </c>
      <c r="AI26">
        <v>31892918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31892928</v>
      </c>
      <c r="C27">
        <v>31892917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26</v>
      </c>
      <c r="K27" t="s">
        <v>377</v>
      </c>
      <c r="L27">
        <v>608254</v>
      </c>
      <c r="N27">
        <v>1013</v>
      </c>
      <c r="O27" t="s">
        <v>378</v>
      </c>
      <c r="P27" t="s">
        <v>378</v>
      </c>
      <c r="Q27">
        <v>1</v>
      </c>
      <c r="X27">
        <v>0.68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G27">
        <v>0.68</v>
      </c>
      <c r="AH27">
        <v>2</v>
      </c>
      <c r="AI27">
        <v>31892919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31892929</v>
      </c>
      <c r="C28">
        <v>31892917</v>
      </c>
      <c r="D28">
        <v>27439499</v>
      </c>
      <c r="E28">
        <v>1</v>
      </c>
      <c r="F28">
        <v>1</v>
      </c>
      <c r="G28">
        <v>1</v>
      </c>
      <c r="H28">
        <v>2</v>
      </c>
      <c r="I28" t="s">
        <v>388</v>
      </c>
      <c r="J28" t="s">
        <v>389</v>
      </c>
      <c r="K28" t="s">
        <v>390</v>
      </c>
      <c r="L28">
        <v>1368</v>
      </c>
      <c r="N28">
        <v>1011</v>
      </c>
      <c r="O28" t="s">
        <v>382</v>
      </c>
      <c r="P28" t="s">
        <v>382</v>
      </c>
      <c r="Q28">
        <v>1</v>
      </c>
      <c r="X28">
        <v>0.68</v>
      </c>
      <c r="Y28">
        <v>0</v>
      </c>
      <c r="Z28">
        <v>112.67</v>
      </c>
      <c r="AA28">
        <v>13.61</v>
      </c>
      <c r="AB28">
        <v>0</v>
      </c>
      <c r="AC28">
        <v>0</v>
      </c>
      <c r="AD28">
        <v>1</v>
      </c>
      <c r="AE28">
        <v>0</v>
      </c>
      <c r="AG28">
        <v>0.68</v>
      </c>
      <c r="AH28">
        <v>2</v>
      </c>
      <c r="AI28">
        <v>31892920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31892930</v>
      </c>
      <c r="C29">
        <v>31892917</v>
      </c>
      <c r="D29">
        <v>27441327</v>
      </c>
      <c r="E29">
        <v>1</v>
      </c>
      <c r="F29">
        <v>1</v>
      </c>
      <c r="G29">
        <v>1</v>
      </c>
      <c r="H29">
        <v>2</v>
      </c>
      <c r="I29" t="s">
        <v>391</v>
      </c>
      <c r="J29" t="s">
        <v>392</v>
      </c>
      <c r="K29" t="s">
        <v>393</v>
      </c>
      <c r="L29">
        <v>1368</v>
      </c>
      <c r="N29">
        <v>1011</v>
      </c>
      <c r="O29" t="s">
        <v>382</v>
      </c>
      <c r="P29" t="s">
        <v>382</v>
      </c>
      <c r="Q29">
        <v>1</v>
      </c>
      <c r="X29">
        <v>0.04</v>
      </c>
      <c r="Y29">
        <v>0</v>
      </c>
      <c r="Z29">
        <v>93.37</v>
      </c>
      <c r="AA29">
        <v>11.69</v>
      </c>
      <c r="AB29">
        <v>0</v>
      </c>
      <c r="AC29">
        <v>0</v>
      </c>
      <c r="AD29">
        <v>1</v>
      </c>
      <c r="AE29">
        <v>0</v>
      </c>
      <c r="AG29">
        <v>0.04</v>
      </c>
      <c r="AH29">
        <v>2</v>
      </c>
      <c r="AI29">
        <v>31892921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ROW(Source!A37)</f>
        <v>37</v>
      </c>
      <c r="B30">
        <v>31892931</v>
      </c>
      <c r="C30">
        <v>31892917</v>
      </c>
      <c r="D30">
        <v>27378576</v>
      </c>
      <c r="E30">
        <v>1</v>
      </c>
      <c r="F30">
        <v>1</v>
      </c>
      <c r="G30">
        <v>1</v>
      </c>
      <c r="H30">
        <v>3</v>
      </c>
      <c r="I30" t="s">
        <v>394</v>
      </c>
      <c r="J30" t="s">
        <v>395</v>
      </c>
      <c r="K30" t="s">
        <v>396</v>
      </c>
      <c r="L30">
        <v>1348</v>
      </c>
      <c r="N30">
        <v>1009</v>
      </c>
      <c r="O30" t="s">
        <v>83</v>
      </c>
      <c r="P30" t="s">
        <v>83</v>
      </c>
      <c r="Q30">
        <v>1000</v>
      </c>
      <c r="X30">
        <v>0.001</v>
      </c>
      <c r="Y30">
        <v>12050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0.001</v>
      </c>
      <c r="AH30">
        <v>2</v>
      </c>
      <c r="AI30">
        <v>31892922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ROW(Source!A37)</f>
        <v>37</v>
      </c>
      <c r="B31">
        <v>31892932</v>
      </c>
      <c r="C31">
        <v>31892917</v>
      </c>
      <c r="D31">
        <v>27379604</v>
      </c>
      <c r="E31">
        <v>1</v>
      </c>
      <c r="F31">
        <v>1</v>
      </c>
      <c r="G31">
        <v>1</v>
      </c>
      <c r="H31">
        <v>3</v>
      </c>
      <c r="I31" t="s">
        <v>397</v>
      </c>
      <c r="J31" t="s">
        <v>398</v>
      </c>
      <c r="K31" t="s">
        <v>399</v>
      </c>
      <c r="L31">
        <v>1339</v>
      </c>
      <c r="N31">
        <v>1007</v>
      </c>
      <c r="O31" t="s">
        <v>68</v>
      </c>
      <c r="P31" t="s">
        <v>68</v>
      </c>
      <c r="Q31">
        <v>1</v>
      </c>
      <c r="X31">
        <v>0.17</v>
      </c>
      <c r="Y31">
        <v>820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0.17</v>
      </c>
      <c r="AH31">
        <v>2</v>
      </c>
      <c r="AI31">
        <v>31892923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ROW(Source!A37)</f>
        <v>37</v>
      </c>
      <c r="B32">
        <v>31892933</v>
      </c>
      <c r="C32">
        <v>31892917</v>
      </c>
      <c r="D32">
        <v>27407537</v>
      </c>
      <c r="E32">
        <v>1</v>
      </c>
      <c r="F32">
        <v>1</v>
      </c>
      <c r="G32">
        <v>1</v>
      </c>
      <c r="H32">
        <v>3</v>
      </c>
      <c r="I32" t="s">
        <v>151</v>
      </c>
      <c r="J32" t="s">
        <v>153</v>
      </c>
      <c r="K32" t="s">
        <v>152</v>
      </c>
      <c r="L32">
        <v>1339</v>
      </c>
      <c r="N32">
        <v>1007</v>
      </c>
      <c r="O32" t="s">
        <v>68</v>
      </c>
      <c r="P32" t="s">
        <v>68</v>
      </c>
      <c r="Q32">
        <v>1</v>
      </c>
      <c r="X32">
        <v>5.9</v>
      </c>
      <c r="Y32">
        <v>610.11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5.9</v>
      </c>
      <c r="AH32">
        <v>2</v>
      </c>
      <c r="AI32">
        <v>31892924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ROW(Source!A37)</f>
        <v>37</v>
      </c>
      <c r="B33">
        <v>31892934</v>
      </c>
      <c r="C33">
        <v>31892917</v>
      </c>
      <c r="D33">
        <v>27407704</v>
      </c>
      <c r="E33">
        <v>1</v>
      </c>
      <c r="F33">
        <v>1</v>
      </c>
      <c r="G33">
        <v>1</v>
      </c>
      <c r="H33">
        <v>3</v>
      </c>
      <c r="I33" t="s">
        <v>155</v>
      </c>
      <c r="J33" t="s">
        <v>157</v>
      </c>
      <c r="K33" t="s">
        <v>156</v>
      </c>
      <c r="L33">
        <v>1339</v>
      </c>
      <c r="N33">
        <v>1007</v>
      </c>
      <c r="O33" t="s">
        <v>68</v>
      </c>
      <c r="P33" t="s">
        <v>68</v>
      </c>
      <c r="Q33">
        <v>1</v>
      </c>
      <c r="X33">
        <v>0.06</v>
      </c>
      <c r="Y33">
        <v>456.93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0.06</v>
      </c>
      <c r="AH33">
        <v>2</v>
      </c>
      <c r="AI33">
        <v>31892925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ROW(Source!A37)</f>
        <v>37</v>
      </c>
      <c r="B34">
        <v>31892935</v>
      </c>
      <c r="C34">
        <v>31892917</v>
      </c>
      <c r="D34">
        <v>27417684</v>
      </c>
      <c r="E34">
        <v>1</v>
      </c>
      <c r="F34">
        <v>1</v>
      </c>
      <c r="G34">
        <v>1</v>
      </c>
      <c r="H34">
        <v>3</v>
      </c>
      <c r="I34" t="s">
        <v>565</v>
      </c>
      <c r="J34" t="s">
        <v>566</v>
      </c>
      <c r="K34" t="s">
        <v>567</v>
      </c>
      <c r="L34">
        <v>1301</v>
      </c>
      <c r="N34">
        <v>1003</v>
      </c>
      <c r="O34" t="s">
        <v>221</v>
      </c>
      <c r="P34" t="s">
        <v>221</v>
      </c>
      <c r="Q34">
        <v>1</v>
      </c>
      <c r="X34">
        <v>100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100</v>
      </c>
      <c r="AH34">
        <v>3</v>
      </c>
      <c r="AI34">
        <v>-1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ROW(Source!A40)</f>
        <v>40</v>
      </c>
      <c r="B35">
        <v>31892946</v>
      </c>
      <c r="C35">
        <v>31892937</v>
      </c>
      <c r="D35">
        <v>27494693</v>
      </c>
      <c r="E35">
        <v>1</v>
      </c>
      <c r="F35">
        <v>1</v>
      </c>
      <c r="G35">
        <v>1</v>
      </c>
      <c r="H35">
        <v>1</v>
      </c>
      <c r="I35" t="s">
        <v>400</v>
      </c>
      <c r="K35" t="s">
        <v>401</v>
      </c>
      <c r="L35">
        <v>1369</v>
      </c>
      <c r="N35">
        <v>1013</v>
      </c>
      <c r="O35" t="s">
        <v>376</v>
      </c>
      <c r="P35" t="s">
        <v>376</v>
      </c>
      <c r="Q35">
        <v>1</v>
      </c>
      <c r="X35">
        <v>15.72</v>
      </c>
      <c r="Y35">
        <v>0</v>
      </c>
      <c r="Z35">
        <v>0</v>
      </c>
      <c r="AA35">
        <v>0</v>
      </c>
      <c r="AB35">
        <v>8.08</v>
      </c>
      <c r="AC35">
        <v>0</v>
      </c>
      <c r="AD35">
        <v>1</v>
      </c>
      <c r="AE35">
        <v>1</v>
      </c>
      <c r="AG35">
        <v>15.72</v>
      </c>
      <c r="AH35">
        <v>2</v>
      </c>
      <c r="AI35">
        <v>31892938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ROW(Source!A40)</f>
        <v>40</v>
      </c>
      <c r="B36">
        <v>31892947</v>
      </c>
      <c r="C36">
        <v>31892937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26</v>
      </c>
      <c r="K36" t="s">
        <v>377</v>
      </c>
      <c r="L36">
        <v>608254</v>
      </c>
      <c r="N36">
        <v>1013</v>
      </c>
      <c r="O36" t="s">
        <v>378</v>
      </c>
      <c r="P36" t="s">
        <v>378</v>
      </c>
      <c r="Q36">
        <v>1</v>
      </c>
      <c r="X36">
        <v>13.88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G36">
        <v>13.88</v>
      </c>
      <c r="AH36">
        <v>2</v>
      </c>
      <c r="AI36">
        <v>31892939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ROW(Source!A40)</f>
        <v>40</v>
      </c>
      <c r="B37">
        <v>31892948</v>
      </c>
      <c r="C37">
        <v>31892937</v>
      </c>
      <c r="D37">
        <v>27439571</v>
      </c>
      <c r="E37">
        <v>1</v>
      </c>
      <c r="F37">
        <v>1</v>
      </c>
      <c r="G37">
        <v>1</v>
      </c>
      <c r="H37">
        <v>2</v>
      </c>
      <c r="I37" t="s">
        <v>402</v>
      </c>
      <c r="J37" t="s">
        <v>403</v>
      </c>
      <c r="K37" t="s">
        <v>404</v>
      </c>
      <c r="L37">
        <v>1368</v>
      </c>
      <c r="N37">
        <v>1011</v>
      </c>
      <c r="O37" t="s">
        <v>382</v>
      </c>
      <c r="P37" t="s">
        <v>382</v>
      </c>
      <c r="Q37">
        <v>1</v>
      </c>
      <c r="X37">
        <v>4.29</v>
      </c>
      <c r="Y37">
        <v>0</v>
      </c>
      <c r="Z37">
        <v>88.42</v>
      </c>
      <c r="AA37">
        <v>10.14</v>
      </c>
      <c r="AB37">
        <v>0</v>
      </c>
      <c r="AC37">
        <v>0</v>
      </c>
      <c r="AD37">
        <v>1</v>
      </c>
      <c r="AE37">
        <v>0</v>
      </c>
      <c r="AG37">
        <v>4.29</v>
      </c>
      <c r="AH37">
        <v>2</v>
      </c>
      <c r="AI37">
        <v>31892940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ROW(Source!A40)</f>
        <v>40</v>
      </c>
      <c r="B38">
        <v>31892949</v>
      </c>
      <c r="C38">
        <v>31892937</v>
      </c>
      <c r="D38">
        <v>27440061</v>
      </c>
      <c r="E38">
        <v>1</v>
      </c>
      <c r="F38">
        <v>1</v>
      </c>
      <c r="G38">
        <v>1</v>
      </c>
      <c r="H38">
        <v>2</v>
      </c>
      <c r="I38" t="s">
        <v>405</v>
      </c>
      <c r="J38" t="s">
        <v>406</v>
      </c>
      <c r="K38" t="s">
        <v>407</v>
      </c>
      <c r="L38">
        <v>1368</v>
      </c>
      <c r="N38">
        <v>1011</v>
      </c>
      <c r="O38" t="s">
        <v>382</v>
      </c>
      <c r="P38" t="s">
        <v>382</v>
      </c>
      <c r="Q38">
        <v>1</v>
      </c>
      <c r="X38">
        <v>1.77</v>
      </c>
      <c r="Y38">
        <v>0</v>
      </c>
      <c r="Z38">
        <v>120.57</v>
      </c>
      <c r="AA38">
        <v>13.61</v>
      </c>
      <c r="AB38">
        <v>0</v>
      </c>
      <c r="AC38">
        <v>0</v>
      </c>
      <c r="AD38">
        <v>1</v>
      </c>
      <c r="AE38">
        <v>0</v>
      </c>
      <c r="AG38">
        <v>1.77</v>
      </c>
      <c r="AH38">
        <v>2</v>
      </c>
      <c r="AI38">
        <v>31892941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ROW(Source!A40)</f>
        <v>40</v>
      </c>
      <c r="B39">
        <v>31892950</v>
      </c>
      <c r="C39">
        <v>31892937</v>
      </c>
      <c r="D39">
        <v>27440097</v>
      </c>
      <c r="E39">
        <v>1</v>
      </c>
      <c r="F39">
        <v>1</v>
      </c>
      <c r="G39">
        <v>1</v>
      </c>
      <c r="H39">
        <v>2</v>
      </c>
      <c r="I39" t="s">
        <v>408</v>
      </c>
      <c r="J39" t="s">
        <v>409</v>
      </c>
      <c r="K39" t="s">
        <v>410</v>
      </c>
      <c r="L39">
        <v>1368</v>
      </c>
      <c r="N39">
        <v>1011</v>
      </c>
      <c r="O39" t="s">
        <v>382</v>
      </c>
      <c r="P39" t="s">
        <v>382</v>
      </c>
      <c r="Q39">
        <v>1</v>
      </c>
      <c r="X39">
        <v>7.08</v>
      </c>
      <c r="Y39">
        <v>0</v>
      </c>
      <c r="Z39">
        <v>213.68</v>
      </c>
      <c r="AA39">
        <v>14.52</v>
      </c>
      <c r="AB39">
        <v>0</v>
      </c>
      <c r="AC39">
        <v>0</v>
      </c>
      <c r="AD39">
        <v>1</v>
      </c>
      <c r="AE39">
        <v>0</v>
      </c>
      <c r="AG39">
        <v>7.08</v>
      </c>
      <c r="AH39">
        <v>2</v>
      </c>
      <c r="AI39">
        <v>31892942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ROW(Source!A40)</f>
        <v>40</v>
      </c>
      <c r="B40">
        <v>31892951</v>
      </c>
      <c r="C40">
        <v>31892937</v>
      </c>
      <c r="D40">
        <v>27440145</v>
      </c>
      <c r="E40">
        <v>1</v>
      </c>
      <c r="F40">
        <v>1</v>
      </c>
      <c r="G40">
        <v>1</v>
      </c>
      <c r="H40">
        <v>2</v>
      </c>
      <c r="I40" t="s">
        <v>411</v>
      </c>
      <c r="J40" t="s">
        <v>412</v>
      </c>
      <c r="K40" t="s">
        <v>413</v>
      </c>
      <c r="L40">
        <v>1368</v>
      </c>
      <c r="N40">
        <v>1011</v>
      </c>
      <c r="O40" t="s">
        <v>382</v>
      </c>
      <c r="P40" t="s">
        <v>382</v>
      </c>
      <c r="Q40">
        <v>1</v>
      </c>
      <c r="X40">
        <v>0.74</v>
      </c>
      <c r="Y40">
        <v>0</v>
      </c>
      <c r="Z40">
        <v>109.42</v>
      </c>
      <c r="AA40">
        <v>11.69</v>
      </c>
      <c r="AB40">
        <v>0</v>
      </c>
      <c r="AC40">
        <v>0</v>
      </c>
      <c r="AD40">
        <v>1</v>
      </c>
      <c r="AE40">
        <v>0</v>
      </c>
      <c r="AG40">
        <v>0.74</v>
      </c>
      <c r="AH40">
        <v>2</v>
      </c>
      <c r="AI40">
        <v>31892943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ROW(Source!A40)</f>
        <v>40</v>
      </c>
      <c r="B41">
        <v>31892952</v>
      </c>
      <c r="C41">
        <v>31892937</v>
      </c>
      <c r="D41">
        <v>27416082</v>
      </c>
      <c r="E41">
        <v>1</v>
      </c>
      <c r="F41">
        <v>1</v>
      </c>
      <c r="G41">
        <v>1</v>
      </c>
      <c r="H41">
        <v>3</v>
      </c>
      <c r="I41" t="s">
        <v>568</v>
      </c>
      <c r="J41" t="s">
        <v>569</v>
      </c>
      <c r="K41" t="s">
        <v>570</v>
      </c>
      <c r="L41">
        <v>1339</v>
      </c>
      <c r="N41">
        <v>1007</v>
      </c>
      <c r="O41" t="s">
        <v>68</v>
      </c>
      <c r="P41" t="s">
        <v>68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ROW(Source!A40)</f>
        <v>40</v>
      </c>
      <c r="B42">
        <v>31892953</v>
      </c>
      <c r="C42">
        <v>31892937</v>
      </c>
      <c r="D42">
        <v>27416566</v>
      </c>
      <c r="E42">
        <v>1</v>
      </c>
      <c r="F42">
        <v>1</v>
      </c>
      <c r="G42">
        <v>1</v>
      </c>
      <c r="H42">
        <v>3</v>
      </c>
      <c r="I42" t="s">
        <v>414</v>
      </c>
      <c r="J42" t="s">
        <v>415</v>
      </c>
      <c r="K42" t="s">
        <v>416</v>
      </c>
      <c r="L42">
        <v>1339</v>
      </c>
      <c r="N42">
        <v>1007</v>
      </c>
      <c r="O42" t="s">
        <v>68</v>
      </c>
      <c r="P42" t="s">
        <v>68</v>
      </c>
      <c r="Q42">
        <v>1</v>
      </c>
      <c r="X42">
        <v>5</v>
      </c>
      <c r="Y42">
        <v>7.14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5</v>
      </c>
      <c r="AH42">
        <v>2</v>
      </c>
      <c r="AI42">
        <v>31892945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ROW(Source!A41)</f>
        <v>41</v>
      </c>
      <c r="B43">
        <v>31892946</v>
      </c>
      <c r="C43">
        <v>31892937</v>
      </c>
      <c r="D43">
        <v>27494693</v>
      </c>
      <c r="E43">
        <v>1</v>
      </c>
      <c r="F43">
        <v>1</v>
      </c>
      <c r="G43">
        <v>1</v>
      </c>
      <c r="H43">
        <v>1</v>
      </c>
      <c r="I43" t="s">
        <v>400</v>
      </c>
      <c r="K43" t="s">
        <v>401</v>
      </c>
      <c r="L43">
        <v>1369</v>
      </c>
      <c r="N43">
        <v>1013</v>
      </c>
      <c r="O43" t="s">
        <v>376</v>
      </c>
      <c r="P43" t="s">
        <v>376</v>
      </c>
      <c r="Q43">
        <v>1</v>
      </c>
      <c r="X43">
        <v>15.72</v>
      </c>
      <c r="Y43">
        <v>0</v>
      </c>
      <c r="Z43">
        <v>0</v>
      </c>
      <c r="AA43">
        <v>0</v>
      </c>
      <c r="AB43">
        <v>8.08</v>
      </c>
      <c r="AC43">
        <v>0</v>
      </c>
      <c r="AD43">
        <v>1</v>
      </c>
      <c r="AE43">
        <v>1</v>
      </c>
      <c r="AG43">
        <v>15.72</v>
      </c>
      <c r="AH43">
        <v>2</v>
      </c>
      <c r="AI43">
        <v>31892938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ROW(Source!A41)</f>
        <v>41</v>
      </c>
      <c r="B44">
        <v>31892947</v>
      </c>
      <c r="C44">
        <v>31892937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26</v>
      </c>
      <c r="K44" t="s">
        <v>377</v>
      </c>
      <c r="L44">
        <v>608254</v>
      </c>
      <c r="N44">
        <v>1013</v>
      </c>
      <c r="O44" t="s">
        <v>378</v>
      </c>
      <c r="P44" t="s">
        <v>378</v>
      </c>
      <c r="Q44">
        <v>1</v>
      </c>
      <c r="X44">
        <v>13.88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G44">
        <v>13.88</v>
      </c>
      <c r="AH44">
        <v>2</v>
      </c>
      <c r="AI44">
        <v>31892939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ROW(Source!A41)</f>
        <v>41</v>
      </c>
      <c r="B45">
        <v>31892948</v>
      </c>
      <c r="C45">
        <v>31892937</v>
      </c>
      <c r="D45">
        <v>27439571</v>
      </c>
      <c r="E45">
        <v>1</v>
      </c>
      <c r="F45">
        <v>1</v>
      </c>
      <c r="G45">
        <v>1</v>
      </c>
      <c r="H45">
        <v>2</v>
      </c>
      <c r="I45" t="s">
        <v>402</v>
      </c>
      <c r="J45" t="s">
        <v>403</v>
      </c>
      <c r="K45" t="s">
        <v>404</v>
      </c>
      <c r="L45">
        <v>1368</v>
      </c>
      <c r="N45">
        <v>1011</v>
      </c>
      <c r="O45" t="s">
        <v>382</v>
      </c>
      <c r="P45" t="s">
        <v>382</v>
      </c>
      <c r="Q45">
        <v>1</v>
      </c>
      <c r="X45">
        <v>4.29</v>
      </c>
      <c r="Y45">
        <v>0</v>
      </c>
      <c r="Z45">
        <v>88.42</v>
      </c>
      <c r="AA45">
        <v>10.14</v>
      </c>
      <c r="AB45">
        <v>0</v>
      </c>
      <c r="AC45">
        <v>0</v>
      </c>
      <c r="AD45">
        <v>1</v>
      </c>
      <c r="AE45">
        <v>0</v>
      </c>
      <c r="AG45">
        <v>4.29</v>
      </c>
      <c r="AH45">
        <v>2</v>
      </c>
      <c r="AI45">
        <v>31892940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ROW(Source!A41)</f>
        <v>41</v>
      </c>
      <c r="B46">
        <v>31892949</v>
      </c>
      <c r="C46">
        <v>31892937</v>
      </c>
      <c r="D46">
        <v>27440061</v>
      </c>
      <c r="E46">
        <v>1</v>
      </c>
      <c r="F46">
        <v>1</v>
      </c>
      <c r="G46">
        <v>1</v>
      </c>
      <c r="H46">
        <v>2</v>
      </c>
      <c r="I46" t="s">
        <v>405</v>
      </c>
      <c r="J46" t="s">
        <v>406</v>
      </c>
      <c r="K46" t="s">
        <v>407</v>
      </c>
      <c r="L46">
        <v>1368</v>
      </c>
      <c r="N46">
        <v>1011</v>
      </c>
      <c r="O46" t="s">
        <v>382</v>
      </c>
      <c r="P46" t="s">
        <v>382</v>
      </c>
      <c r="Q46">
        <v>1</v>
      </c>
      <c r="X46">
        <v>1.77</v>
      </c>
      <c r="Y46">
        <v>0</v>
      </c>
      <c r="Z46">
        <v>120.57</v>
      </c>
      <c r="AA46">
        <v>13.61</v>
      </c>
      <c r="AB46">
        <v>0</v>
      </c>
      <c r="AC46">
        <v>0</v>
      </c>
      <c r="AD46">
        <v>1</v>
      </c>
      <c r="AE46">
        <v>0</v>
      </c>
      <c r="AG46">
        <v>1.77</v>
      </c>
      <c r="AH46">
        <v>2</v>
      </c>
      <c r="AI46">
        <v>31892941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ROW(Source!A41)</f>
        <v>41</v>
      </c>
      <c r="B47">
        <v>31892950</v>
      </c>
      <c r="C47">
        <v>31892937</v>
      </c>
      <c r="D47">
        <v>27440097</v>
      </c>
      <c r="E47">
        <v>1</v>
      </c>
      <c r="F47">
        <v>1</v>
      </c>
      <c r="G47">
        <v>1</v>
      </c>
      <c r="H47">
        <v>2</v>
      </c>
      <c r="I47" t="s">
        <v>408</v>
      </c>
      <c r="J47" t="s">
        <v>409</v>
      </c>
      <c r="K47" t="s">
        <v>410</v>
      </c>
      <c r="L47">
        <v>1368</v>
      </c>
      <c r="N47">
        <v>1011</v>
      </c>
      <c r="O47" t="s">
        <v>382</v>
      </c>
      <c r="P47" t="s">
        <v>382</v>
      </c>
      <c r="Q47">
        <v>1</v>
      </c>
      <c r="X47">
        <v>7.08</v>
      </c>
      <c r="Y47">
        <v>0</v>
      </c>
      <c r="Z47">
        <v>213.68</v>
      </c>
      <c r="AA47">
        <v>14.52</v>
      </c>
      <c r="AB47">
        <v>0</v>
      </c>
      <c r="AC47">
        <v>0</v>
      </c>
      <c r="AD47">
        <v>1</v>
      </c>
      <c r="AE47">
        <v>0</v>
      </c>
      <c r="AG47">
        <v>7.08</v>
      </c>
      <c r="AH47">
        <v>2</v>
      </c>
      <c r="AI47">
        <v>31892942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ROW(Source!A41)</f>
        <v>41</v>
      </c>
      <c r="B48">
        <v>31892951</v>
      </c>
      <c r="C48">
        <v>31892937</v>
      </c>
      <c r="D48">
        <v>27440145</v>
      </c>
      <c r="E48">
        <v>1</v>
      </c>
      <c r="F48">
        <v>1</v>
      </c>
      <c r="G48">
        <v>1</v>
      </c>
      <c r="H48">
        <v>2</v>
      </c>
      <c r="I48" t="s">
        <v>411</v>
      </c>
      <c r="J48" t="s">
        <v>412</v>
      </c>
      <c r="K48" t="s">
        <v>413</v>
      </c>
      <c r="L48">
        <v>1368</v>
      </c>
      <c r="N48">
        <v>1011</v>
      </c>
      <c r="O48" t="s">
        <v>382</v>
      </c>
      <c r="P48" t="s">
        <v>382</v>
      </c>
      <c r="Q48">
        <v>1</v>
      </c>
      <c r="X48">
        <v>0.74</v>
      </c>
      <c r="Y48">
        <v>0</v>
      </c>
      <c r="Z48">
        <v>109.42</v>
      </c>
      <c r="AA48">
        <v>11.69</v>
      </c>
      <c r="AB48">
        <v>0</v>
      </c>
      <c r="AC48">
        <v>0</v>
      </c>
      <c r="AD48">
        <v>1</v>
      </c>
      <c r="AE48">
        <v>0</v>
      </c>
      <c r="AG48">
        <v>0.74</v>
      </c>
      <c r="AH48">
        <v>2</v>
      </c>
      <c r="AI48">
        <v>31892943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ROW(Source!A41)</f>
        <v>41</v>
      </c>
      <c r="B49">
        <v>31892952</v>
      </c>
      <c r="C49">
        <v>31892937</v>
      </c>
      <c r="D49">
        <v>27416082</v>
      </c>
      <c r="E49">
        <v>1</v>
      </c>
      <c r="F49">
        <v>1</v>
      </c>
      <c r="G49">
        <v>1</v>
      </c>
      <c r="H49">
        <v>3</v>
      </c>
      <c r="I49" t="s">
        <v>568</v>
      </c>
      <c r="J49" t="s">
        <v>569</v>
      </c>
      <c r="K49" t="s">
        <v>570</v>
      </c>
      <c r="L49">
        <v>1339</v>
      </c>
      <c r="N49">
        <v>1007</v>
      </c>
      <c r="O49" t="s">
        <v>68</v>
      </c>
      <c r="P49" t="s">
        <v>68</v>
      </c>
      <c r="Q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G49">
        <v>0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ROW(Source!A41)</f>
        <v>41</v>
      </c>
      <c r="B50">
        <v>31892953</v>
      </c>
      <c r="C50">
        <v>31892937</v>
      </c>
      <c r="D50">
        <v>27416566</v>
      </c>
      <c r="E50">
        <v>1</v>
      </c>
      <c r="F50">
        <v>1</v>
      </c>
      <c r="G50">
        <v>1</v>
      </c>
      <c r="H50">
        <v>3</v>
      </c>
      <c r="I50" t="s">
        <v>414</v>
      </c>
      <c r="J50" t="s">
        <v>415</v>
      </c>
      <c r="K50" t="s">
        <v>416</v>
      </c>
      <c r="L50">
        <v>1339</v>
      </c>
      <c r="N50">
        <v>1007</v>
      </c>
      <c r="O50" t="s">
        <v>68</v>
      </c>
      <c r="P50" t="s">
        <v>68</v>
      </c>
      <c r="Q50">
        <v>1</v>
      </c>
      <c r="X50">
        <v>5</v>
      </c>
      <c r="Y50">
        <v>7.14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5</v>
      </c>
      <c r="AH50">
        <v>2</v>
      </c>
      <c r="AI50">
        <v>31892945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ROW(Source!A44)</f>
        <v>44</v>
      </c>
      <c r="B51">
        <v>31892968</v>
      </c>
      <c r="C51">
        <v>31892955</v>
      </c>
      <c r="D51">
        <v>27494919</v>
      </c>
      <c r="E51">
        <v>1</v>
      </c>
      <c r="F51">
        <v>1</v>
      </c>
      <c r="G51">
        <v>1</v>
      </c>
      <c r="H51">
        <v>1</v>
      </c>
      <c r="I51" t="s">
        <v>417</v>
      </c>
      <c r="K51" t="s">
        <v>418</v>
      </c>
      <c r="L51">
        <v>1369</v>
      </c>
      <c r="N51">
        <v>1013</v>
      </c>
      <c r="O51" t="s">
        <v>376</v>
      </c>
      <c r="P51" t="s">
        <v>376</v>
      </c>
      <c r="Q51">
        <v>1</v>
      </c>
      <c r="X51">
        <v>36.96</v>
      </c>
      <c r="Y51">
        <v>0</v>
      </c>
      <c r="Z51">
        <v>0</v>
      </c>
      <c r="AA51">
        <v>0</v>
      </c>
      <c r="AB51">
        <v>8.24</v>
      </c>
      <c r="AC51">
        <v>0</v>
      </c>
      <c r="AD51">
        <v>1</v>
      </c>
      <c r="AE51">
        <v>1</v>
      </c>
      <c r="AG51">
        <v>36.96</v>
      </c>
      <c r="AH51">
        <v>2</v>
      </c>
      <c r="AI51">
        <v>31892956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ROW(Source!A44)</f>
        <v>44</v>
      </c>
      <c r="B52">
        <v>31892969</v>
      </c>
      <c r="C52">
        <v>31892955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26</v>
      </c>
      <c r="K52" t="s">
        <v>377</v>
      </c>
      <c r="L52">
        <v>608254</v>
      </c>
      <c r="N52">
        <v>1013</v>
      </c>
      <c r="O52" t="s">
        <v>378</v>
      </c>
      <c r="P52" t="s">
        <v>378</v>
      </c>
      <c r="Q52">
        <v>1</v>
      </c>
      <c r="X52">
        <v>41.95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G52">
        <v>41.95</v>
      </c>
      <c r="AH52">
        <v>2</v>
      </c>
      <c r="AI52">
        <v>31892957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ROW(Source!A44)</f>
        <v>44</v>
      </c>
      <c r="B53">
        <v>31892970</v>
      </c>
      <c r="C53">
        <v>31892955</v>
      </c>
      <c r="D53">
        <v>27439571</v>
      </c>
      <c r="E53">
        <v>1</v>
      </c>
      <c r="F53">
        <v>1</v>
      </c>
      <c r="G53">
        <v>1</v>
      </c>
      <c r="H53">
        <v>2</v>
      </c>
      <c r="I53" t="s">
        <v>402</v>
      </c>
      <c r="J53" t="s">
        <v>403</v>
      </c>
      <c r="K53" t="s">
        <v>404</v>
      </c>
      <c r="L53">
        <v>1368</v>
      </c>
      <c r="N53">
        <v>1011</v>
      </c>
      <c r="O53" t="s">
        <v>382</v>
      </c>
      <c r="P53" t="s">
        <v>382</v>
      </c>
      <c r="Q53">
        <v>1</v>
      </c>
      <c r="X53">
        <v>3.98</v>
      </c>
      <c r="Y53">
        <v>0</v>
      </c>
      <c r="Z53">
        <v>88.42</v>
      </c>
      <c r="AA53">
        <v>10.14</v>
      </c>
      <c r="AB53">
        <v>0</v>
      </c>
      <c r="AC53">
        <v>0</v>
      </c>
      <c r="AD53">
        <v>1</v>
      </c>
      <c r="AE53">
        <v>0</v>
      </c>
      <c r="AG53">
        <v>3.98</v>
      </c>
      <c r="AH53">
        <v>2</v>
      </c>
      <c r="AI53">
        <v>31892958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ROW(Source!A44)</f>
        <v>44</v>
      </c>
      <c r="B54">
        <v>31892971</v>
      </c>
      <c r="C54">
        <v>31892955</v>
      </c>
      <c r="D54">
        <v>27439851</v>
      </c>
      <c r="E54">
        <v>1</v>
      </c>
      <c r="F54">
        <v>1</v>
      </c>
      <c r="G54">
        <v>1</v>
      </c>
      <c r="H54">
        <v>2</v>
      </c>
      <c r="I54" t="s">
        <v>419</v>
      </c>
      <c r="J54" t="s">
        <v>420</v>
      </c>
      <c r="K54" t="s">
        <v>421</v>
      </c>
      <c r="L54">
        <v>1368</v>
      </c>
      <c r="N54">
        <v>1011</v>
      </c>
      <c r="O54" t="s">
        <v>382</v>
      </c>
      <c r="P54" t="s">
        <v>382</v>
      </c>
      <c r="Q54">
        <v>1</v>
      </c>
      <c r="X54">
        <v>2.59</v>
      </c>
      <c r="Y54">
        <v>0</v>
      </c>
      <c r="Z54">
        <v>88.79</v>
      </c>
      <c r="AA54">
        <v>13.61</v>
      </c>
      <c r="AB54">
        <v>0</v>
      </c>
      <c r="AC54">
        <v>0</v>
      </c>
      <c r="AD54">
        <v>1</v>
      </c>
      <c r="AE54">
        <v>0</v>
      </c>
      <c r="AG54">
        <v>2.59</v>
      </c>
      <c r="AH54">
        <v>2</v>
      </c>
      <c r="AI54">
        <v>31892959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ROW(Source!A44)</f>
        <v>44</v>
      </c>
      <c r="B55">
        <v>31892972</v>
      </c>
      <c r="C55">
        <v>31892955</v>
      </c>
      <c r="D55">
        <v>27440061</v>
      </c>
      <c r="E55">
        <v>1</v>
      </c>
      <c r="F55">
        <v>1</v>
      </c>
      <c r="G55">
        <v>1</v>
      </c>
      <c r="H55">
        <v>2</v>
      </c>
      <c r="I55" t="s">
        <v>405</v>
      </c>
      <c r="J55" t="s">
        <v>406</v>
      </c>
      <c r="K55" t="s">
        <v>407</v>
      </c>
      <c r="L55">
        <v>1368</v>
      </c>
      <c r="N55">
        <v>1011</v>
      </c>
      <c r="O55" t="s">
        <v>382</v>
      </c>
      <c r="P55" t="s">
        <v>382</v>
      </c>
      <c r="Q55">
        <v>1</v>
      </c>
      <c r="X55">
        <v>0.41</v>
      </c>
      <c r="Y55">
        <v>0</v>
      </c>
      <c r="Z55">
        <v>120.57</v>
      </c>
      <c r="AA55">
        <v>13.61</v>
      </c>
      <c r="AB55">
        <v>0</v>
      </c>
      <c r="AC55">
        <v>0</v>
      </c>
      <c r="AD55">
        <v>1</v>
      </c>
      <c r="AE55">
        <v>0</v>
      </c>
      <c r="AG55">
        <v>0.41</v>
      </c>
      <c r="AH55">
        <v>2</v>
      </c>
      <c r="AI55">
        <v>31892960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ROW(Source!A44)</f>
        <v>44</v>
      </c>
      <c r="B56">
        <v>31892973</v>
      </c>
      <c r="C56">
        <v>31892955</v>
      </c>
      <c r="D56">
        <v>27440082</v>
      </c>
      <c r="E56">
        <v>1</v>
      </c>
      <c r="F56">
        <v>1</v>
      </c>
      <c r="G56">
        <v>1</v>
      </c>
      <c r="H56">
        <v>2</v>
      </c>
      <c r="I56" t="s">
        <v>422</v>
      </c>
      <c r="J56" t="s">
        <v>423</v>
      </c>
      <c r="K56" t="s">
        <v>424</v>
      </c>
      <c r="L56">
        <v>1368</v>
      </c>
      <c r="N56">
        <v>1011</v>
      </c>
      <c r="O56" t="s">
        <v>382</v>
      </c>
      <c r="P56" t="s">
        <v>382</v>
      </c>
      <c r="Q56">
        <v>1</v>
      </c>
      <c r="X56">
        <v>9.7</v>
      </c>
      <c r="Y56">
        <v>0</v>
      </c>
      <c r="Z56">
        <v>66.68</v>
      </c>
      <c r="AA56">
        <v>11.69</v>
      </c>
      <c r="AB56">
        <v>0</v>
      </c>
      <c r="AC56">
        <v>0</v>
      </c>
      <c r="AD56">
        <v>1</v>
      </c>
      <c r="AE56">
        <v>0</v>
      </c>
      <c r="AG56">
        <v>9.7</v>
      </c>
      <c r="AH56">
        <v>2</v>
      </c>
      <c r="AI56">
        <v>31892961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ROW(Source!A44)</f>
        <v>44</v>
      </c>
      <c r="B57">
        <v>31892974</v>
      </c>
      <c r="C57">
        <v>31892955</v>
      </c>
      <c r="D57">
        <v>27440083</v>
      </c>
      <c r="E57">
        <v>1</v>
      </c>
      <c r="F57">
        <v>1</v>
      </c>
      <c r="G57">
        <v>1</v>
      </c>
      <c r="H57">
        <v>2</v>
      </c>
      <c r="I57" t="s">
        <v>425</v>
      </c>
      <c r="J57" t="s">
        <v>426</v>
      </c>
      <c r="K57" t="s">
        <v>427</v>
      </c>
      <c r="L57">
        <v>1368</v>
      </c>
      <c r="N57">
        <v>1011</v>
      </c>
      <c r="O57" t="s">
        <v>382</v>
      </c>
      <c r="P57" t="s">
        <v>382</v>
      </c>
      <c r="Q57">
        <v>1</v>
      </c>
      <c r="X57">
        <v>21.66</v>
      </c>
      <c r="Y57">
        <v>0</v>
      </c>
      <c r="Z57">
        <v>113.56</v>
      </c>
      <c r="AA57">
        <v>14.52</v>
      </c>
      <c r="AB57">
        <v>0</v>
      </c>
      <c r="AC57">
        <v>0</v>
      </c>
      <c r="AD57">
        <v>1</v>
      </c>
      <c r="AE57">
        <v>0</v>
      </c>
      <c r="AG57">
        <v>21.66</v>
      </c>
      <c r="AH57">
        <v>2</v>
      </c>
      <c r="AI57">
        <v>31892962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ROW(Source!A44)</f>
        <v>44</v>
      </c>
      <c r="B58">
        <v>31892975</v>
      </c>
      <c r="C58">
        <v>31892955</v>
      </c>
      <c r="D58">
        <v>27440145</v>
      </c>
      <c r="E58">
        <v>1</v>
      </c>
      <c r="F58">
        <v>1</v>
      </c>
      <c r="G58">
        <v>1</v>
      </c>
      <c r="H58">
        <v>2</v>
      </c>
      <c r="I58" t="s">
        <v>411</v>
      </c>
      <c r="J58" t="s">
        <v>412</v>
      </c>
      <c r="K58" t="s">
        <v>413</v>
      </c>
      <c r="L58">
        <v>1368</v>
      </c>
      <c r="N58">
        <v>1011</v>
      </c>
      <c r="O58" t="s">
        <v>382</v>
      </c>
      <c r="P58" t="s">
        <v>382</v>
      </c>
      <c r="Q58">
        <v>1</v>
      </c>
      <c r="X58">
        <v>2.96</v>
      </c>
      <c r="Y58">
        <v>0</v>
      </c>
      <c r="Z58">
        <v>109.42</v>
      </c>
      <c r="AA58">
        <v>11.69</v>
      </c>
      <c r="AB58">
        <v>0</v>
      </c>
      <c r="AC58">
        <v>0</v>
      </c>
      <c r="AD58">
        <v>1</v>
      </c>
      <c r="AE58">
        <v>0</v>
      </c>
      <c r="AG58">
        <v>2.96</v>
      </c>
      <c r="AH58">
        <v>2</v>
      </c>
      <c r="AI58">
        <v>31892963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ROW(Source!A44)</f>
        <v>44</v>
      </c>
      <c r="B59">
        <v>31892976</v>
      </c>
      <c r="C59">
        <v>31892955</v>
      </c>
      <c r="D59">
        <v>27440160</v>
      </c>
      <c r="E59">
        <v>1</v>
      </c>
      <c r="F59">
        <v>1</v>
      </c>
      <c r="G59">
        <v>1</v>
      </c>
      <c r="H59">
        <v>2</v>
      </c>
      <c r="I59" t="s">
        <v>428</v>
      </c>
      <c r="J59" t="s">
        <v>429</v>
      </c>
      <c r="K59" t="s">
        <v>430</v>
      </c>
      <c r="L59">
        <v>1368</v>
      </c>
      <c r="N59">
        <v>1011</v>
      </c>
      <c r="O59" t="s">
        <v>382</v>
      </c>
      <c r="P59" t="s">
        <v>382</v>
      </c>
      <c r="Q59">
        <v>1</v>
      </c>
      <c r="X59">
        <v>0.65</v>
      </c>
      <c r="Y59">
        <v>0</v>
      </c>
      <c r="Z59">
        <v>106.25</v>
      </c>
      <c r="AA59">
        <v>13.61</v>
      </c>
      <c r="AB59">
        <v>0</v>
      </c>
      <c r="AC59">
        <v>0</v>
      </c>
      <c r="AD59">
        <v>1</v>
      </c>
      <c r="AE59">
        <v>0</v>
      </c>
      <c r="AG59">
        <v>0.65</v>
      </c>
      <c r="AH59">
        <v>2</v>
      </c>
      <c r="AI59">
        <v>31892964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ROW(Source!A44)</f>
        <v>44</v>
      </c>
      <c r="B60">
        <v>31892977</v>
      </c>
      <c r="C60">
        <v>31892955</v>
      </c>
      <c r="D60">
        <v>27415976</v>
      </c>
      <c r="E60">
        <v>1</v>
      </c>
      <c r="F60">
        <v>1</v>
      </c>
      <c r="G60">
        <v>1</v>
      </c>
      <c r="H60">
        <v>3</v>
      </c>
      <c r="I60" t="s">
        <v>431</v>
      </c>
      <c r="J60" t="s">
        <v>432</v>
      </c>
      <c r="K60" t="s">
        <v>433</v>
      </c>
      <c r="L60">
        <v>1339</v>
      </c>
      <c r="N60">
        <v>1007</v>
      </c>
      <c r="O60" t="s">
        <v>68</v>
      </c>
      <c r="P60" t="s">
        <v>68</v>
      </c>
      <c r="Q60">
        <v>1</v>
      </c>
      <c r="X60">
        <v>15</v>
      </c>
      <c r="Y60">
        <v>147.8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15</v>
      </c>
      <c r="AH60">
        <v>2</v>
      </c>
      <c r="AI60">
        <v>31892965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ROW(Source!A44)</f>
        <v>44</v>
      </c>
      <c r="B61">
        <v>31892978</v>
      </c>
      <c r="C61">
        <v>31892955</v>
      </c>
      <c r="D61">
        <v>27415980</v>
      </c>
      <c r="E61">
        <v>1</v>
      </c>
      <c r="F61">
        <v>1</v>
      </c>
      <c r="G61">
        <v>1</v>
      </c>
      <c r="H61">
        <v>3</v>
      </c>
      <c r="I61" t="s">
        <v>434</v>
      </c>
      <c r="J61" t="s">
        <v>435</v>
      </c>
      <c r="K61" t="s">
        <v>436</v>
      </c>
      <c r="L61">
        <v>1339</v>
      </c>
      <c r="N61">
        <v>1007</v>
      </c>
      <c r="O61" t="s">
        <v>68</v>
      </c>
      <c r="P61" t="s">
        <v>68</v>
      </c>
      <c r="Q61">
        <v>1</v>
      </c>
      <c r="X61">
        <v>189</v>
      </c>
      <c r="Y61">
        <v>105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189</v>
      </c>
      <c r="AH61">
        <v>2</v>
      </c>
      <c r="AI61">
        <v>31892966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ROW(Source!A44)</f>
        <v>44</v>
      </c>
      <c r="B62">
        <v>31892979</v>
      </c>
      <c r="C62">
        <v>31892955</v>
      </c>
      <c r="D62">
        <v>27416566</v>
      </c>
      <c r="E62">
        <v>1</v>
      </c>
      <c r="F62">
        <v>1</v>
      </c>
      <c r="G62">
        <v>1</v>
      </c>
      <c r="H62">
        <v>3</v>
      </c>
      <c r="I62" t="s">
        <v>414</v>
      </c>
      <c r="J62" t="s">
        <v>415</v>
      </c>
      <c r="K62" t="s">
        <v>416</v>
      </c>
      <c r="L62">
        <v>1339</v>
      </c>
      <c r="N62">
        <v>1007</v>
      </c>
      <c r="O62" t="s">
        <v>68</v>
      </c>
      <c r="P62" t="s">
        <v>68</v>
      </c>
      <c r="Q62">
        <v>1</v>
      </c>
      <c r="X62">
        <v>30</v>
      </c>
      <c r="Y62">
        <v>7.14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30</v>
      </c>
      <c r="AH62">
        <v>2</v>
      </c>
      <c r="AI62">
        <v>31892967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ROW(Source!A45)</f>
        <v>45</v>
      </c>
      <c r="B63">
        <v>31892968</v>
      </c>
      <c r="C63">
        <v>31892955</v>
      </c>
      <c r="D63">
        <v>27494919</v>
      </c>
      <c r="E63">
        <v>1</v>
      </c>
      <c r="F63">
        <v>1</v>
      </c>
      <c r="G63">
        <v>1</v>
      </c>
      <c r="H63">
        <v>1</v>
      </c>
      <c r="I63" t="s">
        <v>417</v>
      </c>
      <c r="K63" t="s">
        <v>418</v>
      </c>
      <c r="L63">
        <v>1369</v>
      </c>
      <c r="N63">
        <v>1013</v>
      </c>
      <c r="O63" t="s">
        <v>376</v>
      </c>
      <c r="P63" t="s">
        <v>376</v>
      </c>
      <c r="Q63">
        <v>1</v>
      </c>
      <c r="X63">
        <v>36.96</v>
      </c>
      <c r="Y63">
        <v>0</v>
      </c>
      <c r="Z63">
        <v>0</v>
      </c>
      <c r="AA63">
        <v>0</v>
      </c>
      <c r="AB63">
        <v>8.24</v>
      </c>
      <c r="AC63">
        <v>0</v>
      </c>
      <c r="AD63">
        <v>1</v>
      </c>
      <c r="AE63">
        <v>1</v>
      </c>
      <c r="AG63">
        <v>36.96</v>
      </c>
      <c r="AH63">
        <v>2</v>
      </c>
      <c r="AI63">
        <v>31892956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ROW(Source!A45)</f>
        <v>45</v>
      </c>
      <c r="B64">
        <v>31892969</v>
      </c>
      <c r="C64">
        <v>31892955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26</v>
      </c>
      <c r="K64" t="s">
        <v>377</v>
      </c>
      <c r="L64">
        <v>608254</v>
      </c>
      <c r="N64">
        <v>1013</v>
      </c>
      <c r="O64" t="s">
        <v>378</v>
      </c>
      <c r="P64" t="s">
        <v>378</v>
      </c>
      <c r="Q64">
        <v>1</v>
      </c>
      <c r="X64">
        <v>41.95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G64">
        <v>41.95</v>
      </c>
      <c r="AH64">
        <v>2</v>
      </c>
      <c r="AI64">
        <v>31892957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ROW(Source!A45)</f>
        <v>45</v>
      </c>
      <c r="B65">
        <v>31892970</v>
      </c>
      <c r="C65">
        <v>31892955</v>
      </c>
      <c r="D65">
        <v>27439571</v>
      </c>
      <c r="E65">
        <v>1</v>
      </c>
      <c r="F65">
        <v>1</v>
      </c>
      <c r="G65">
        <v>1</v>
      </c>
      <c r="H65">
        <v>2</v>
      </c>
      <c r="I65" t="s">
        <v>402</v>
      </c>
      <c r="J65" t="s">
        <v>403</v>
      </c>
      <c r="K65" t="s">
        <v>404</v>
      </c>
      <c r="L65">
        <v>1368</v>
      </c>
      <c r="N65">
        <v>1011</v>
      </c>
      <c r="O65" t="s">
        <v>382</v>
      </c>
      <c r="P65" t="s">
        <v>382</v>
      </c>
      <c r="Q65">
        <v>1</v>
      </c>
      <c r="X65">
        <v>3.98</v>
      </c>
      <c r="Y65">
        <v>0</v>
      </c>
      <c r="Z65">
        <v>88.42</v>
      </c>
      <c r="AA65">
        <v>10.14</v>
      </c>
      <c r="AB65">
        <v>0</v>
      </c>
      <c r="AC65">
        <v>0</v>
      </c>
      <c r="AD65">
        <v>1</v>
      </c>
      <c r="AE65">
        <v>0</v>
      </c>
      <c r="AG65">
        <v>3.98</v>
      </c>
      <c r="AH65">
        <v>2</v>
      </c>
      <c r="AI65">
        <v>31892958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ROW(Source!A45)</f>
        <v>45</v>
      </c>
      <c r="B66">
        <v>31892971</v>
      </c>
      <c r="C66">
        <v>31892955</v>
      </c>
      <c r="D66">
        <v>27439851</v>
      </c>
      <c r="E66">
        <v>1</v>
      </c>
      <c r="F66">
        <v>1</v>
      </c>
      <c r="G66">
        <v>1</v>
      </c>
      <c r="H66">
        <v>2</v>
      </c>
      <c r="I66" t="s">
        <v>419</v>
      </c>
      <c r="J66" t="s">
        <v>420</v>
      </c>
      <c r="K66" t="s">
        <v>421</v>
      </c>
      <c r="L66">
        <v>1368</v>
      </c>
      <c r="N66">
        <v>1011</v>
      </c>
      <c r="O66" t="s">
        <v>382</v>
      </c>
      <c r="P66" t="s">
        <v>382</v>
      </c>
      <c r="Q66">
        <v>1</v>
      </c>
      <c r="X66">
        <v>2.59</v>
      </c>
      <c r="Y66">
        <v>0</v>
      </c>
      <c r="Z66">
        <v>88.79</v>
      </c>
      <c r="AA66">
        <v>13.61</v>
      </c>
      <c r="AB66">
        <v>0</v>
      </c>
      <c r="AC66">
        <v>0</v>
      </c>
      <c r="AD66">
        <v>1</v>
      </c>
      <c r="AE66">
        <v>0</v>
      </c>
      <c r="AG66">
        <v>2.59</v>
      </c>
      <c r="AH66">
        <v>2</v>
      </c>
      <c r="AI66">
        <v>31892959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ROW(Source!A45)</f>
        <v>45</v>
      </c>
      <c r="B67">
        <v>31892972</v>
      </c>
      <c r="C67">
        <v>31892955</v>
      </c>
      <c r="D67">
        <v>27440061</v>
      </c>
      <c r="E67">
        <v>1</v>
      </c>
      <c r="F67">
        <v>1</v>
      </c>
      <c r="G67">
        <v>1</v>
      </c>
      <c r="H67">
        <v>2</v>
      </c>
      <c r="I67" t="s">
        <v>405</v>
      </c>
      <c r="J67" t="s">
        <v>406</v>
      </c>
      <c r="K67" t="s">
        <v>407</v>
      </c>
      <c r="L67">
        <v>1368</v>
      </c>
      <c r="N67">
        <v>1011</v>
      </c>
      <c r="O67" t="s">
        <v>382</v>
      </c>
      <c r="P67" t="s">
        <v>382</v>
      </c>
      <c r="Q67">
        <v>1</v>
      </c>
      <c r="X67">
        <v>0.41</v>
      </c>
      <c r="Y67">
        <v>0</v>
      </c>
      <c r="Z67">
        <v>120.57</v>
      </c>
      <c r="AA67">
        <v>13.61</v>
      </c>
      <c r="AB67">
        <v>0</v>
      </c>
      <c r="AC67">
        <v>0</v>
      </c>
      <c r="AD67">
        <v>1</v>
      </c>
      <c r="AE67">
        <v>0</v>
      </c>
      <c r="AG67">
        <v>0.41</v>
      </c>
      <c r="AH67">
        <v>2</v>
      </c>
      <c r="AI67">
        <v>31892960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ROW(Source!A45)</f>
        <v>45</v>
      </c>
      <c r="B68">
        <v>31892973</v>
      </c>
      <c r="C68">
        <v>31892955</v>
      </c>
      <c r="D68">
        <v>27440082</v>
      </c>
      <c r="E68">
        <v>1</v>
      </c>
      <c r="F68">
        <v>1</v>
      </c>
      <c r="G68">
        <v>1</v>
      </c>
      <c r="H68">
        <v>2</v>
      </c>
      <c r="I68" t="s">
        <v>422</v>
      </c>
      <c r="J68" t="s">
        <v>423</v>
      </c>
      <c r="K68" t="s">
        <v>424</v>
      </c>
      <c r="L68">
        <v>1368</v>
      </c>
      <c r="N68">
        <v>1011</v>
      </c>
      <c r="O68" t="s">
        <v>382</v>
      </c>
      <c r="P68" t="s">
        <v>382</v>
      </c>
      <c r="Q68">
        <v>1</v>
      </c>
      <c r="X68">
        <v>9.7</v>
      </c>
      <c r="Y68">
        <v>0</v>
      </c>
      <c r="Z68">
        <v>66.68</v>
      </c>
      <c r="AA68">
        <v>11.69</v>
      </c>
      <c r="AB68">
        <v>0</v>
      </c>
      <c r="AC68">
        <v>0</v>
      </c>
      <c r="AD68">
        <v>1</v>
      </c>
      <c r="AE68">
        <v>0</v>
      </c>
      <c r="AG68">
        <v>9.7</v>
      </c>
      <c r="AH68">
        <v>2</v>
      </c>
      <c r="AI68">
        <v>31892961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ROW(Source!A45)</f>
        <v>45</v>
      </c>
      <c r="B69">
        <v>31892974</v>
      </c>
      <c r="C69">
        <v>31892955</v>
      </c>
      <c r="D69">
        <v>27440083</v>
      </c>
      <c r="E69">
        <v>1</v>
      </c>
      <c r="F69">
        <v>1</v>
      </c>
      <c r="G69">
        <v>1</v>
      </c>
      <c r="H69">
        <v>2</v>
      </c>
      <c r="I69" t="s">
        <v>425</v>
      </c>
      <c r="J69" t="s">
        <v>426</v>
      </c>
      <c r="K69" t="s">
        <v>427</v>
      </c>
      <c r="L69">
        <v>1368</v>
      </c>
      <c r="N69">
        <v>1011</v>
      </c>
      <c r="O69" t="s">
        <v>382</v>
      </c>
      <c r="P69" t="s">
        <v>382</v>
      </c>
      <c r="Q69">
        <v>1</v>
      </c>
      <c r="X69">
        <v>21.66</v>
      </c>
      <c r="Y69">
        <v>0</v>
      </c>
      <c r="Z69">
        <v>113.56</v>
      </c>
      <c r="AA69">
        <v>14.52</v>
      </c>
      <c r="AB69">
        <v>0</v>
      </c>
      <c r="AC69">
        <v>0</v>
      </c>
      <c r="AD69">
        <v>1</v>
      </c>
      <c r="AE69">
        <v>0</v>
      </c>
      <c r="AG69">
        <v>21.66</v>
      </c>
      <c r="AH69">
        <v>2</v>
      </c>
      <c r="AI69">
        <v>31892962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ROW(Source!A45)</f>
        <v>45</v>
      </c>
      <c r="B70">
        <v>31892975</v>
      </c>
      <c r="C70">
        <v>31892955</v>
      </c>
      <c r="D70">
        <v>27440145</v>
      </c>
      <c r="E70">
        <v>1</v>
      </c>
      <c r="F70">
        <v>1</v>
      </c>
      <c r="G70">
        <v>1</v>
      </c>
      <c r="H70">
        <v>2</v>
      </c>
      <c r="I70" t="s">
        <v>411</v>
      </c>
      <c r="J70" t="s">
        <v>412</v>
      </c>
      <c r="K70" t="s">
        <v>413</v>
      </c>
      <c r="L70">
        <v>1368</v>
      </c>
      <c r="N70">
        <v>1011</v>
      </c>
      <c r="O70" t="s">
        <v>382</v>
      </c>
      <c r="P70" t="s">
        <v>382</v>
      </c>
      <c r="Q70">
        <v>1</v>
      </c>
      <c r="X70">
        <v>2.96</v>
      </c>
      <c r="Y70">
        <v>0</v>
      </c>
      <c r="Z70">
        <v>109.42</v>
      </c>
      <c r="AA70">
        <v>11.69</v>
      </c>
      <c r="AB70">
        <v>0</v>
      </c>
      <c r="AC70">
        <v>0</v>
      </c>
      <c r="AD70">
        <v>1</v>
      </c>
      <c r="AE70">
        <v>0</v>
      </c>
      <c r="AG70">
        <v>2.96</v>
      </c>
      <c r="AH70">
        <v>2</v>
      </c>
      <c r="AI70">
        <v>31892963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ROW(Source!A45)</f>
        <v>45</v>
      </c>
      <c r="B71">
        <v>31892976</v>
      </c>
      <c r="C71">
        <v>31892955</v>
      </c>
      <c r="D71">
        <v>27440160</v>
      </c>
      <c r="E71">
        <v>1</v>
      </c>
      <c r="F71">
        <v>1</v>
      </c>
      <c r="G71">
        <v>1</v>
      </c>
      <c r="H71">
        <v>2</v>
      </c>
      <c r="I71" t="s">
        <v>428</v>
      </c>
      <c r="J71" t="s">
        <v>429</v>
      </c>
      <c r="K71" t="s">
        <v>430</v>
      </c>
      <c r="L71">
        <v>1368</v>
      </c>
      <c r="N71">
        <v>1011</v>
      </c>
      <c r="O71" t="s">
        <v>382</v>
      </c>
      <c r="P71" t="s">
        <v>382</v>
      </c>
      <c r="Q71">
        <v>1</v>
      </c>
      <c r="X71">
        <v>0.65</v>
      </c>
      <c r="Y71">
        <v>0</v>
      </c>
      <c r="Z71">
        <v>106.25</v>
      </c>
      <c r="AA71">
        <v>13.61</v>
      </c>
      <c r="AB71">
        <v>0</v>
      </c>
      <c r="AC71">
        <v>0</v>
      </c>
      <c r="AD71">
        <v>1</v>
      </c>
      <c r="AE71">
        <v>0</v>
      </c>
      <c r="AG71">
        <v>0.65</v>
      </c>
      <c r="AH71">
        <v>2</v>
      </c>
      <c r="AI71">
        <v>31892964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ROW(Source!A45)</f>
        <v>45</v>
      </c>
      <c r="B72">
        <v>31892977</v>
      </c>
      <c r="C72">
        <v>31892955</v>
      </c>
      <c r="D72">
        <v>27415976</v>
      </c>
      <c r="E72">
        <v>1</v>
      </c>
      <c r="F72">
        <v>1</v>
      </c>
      <c r="G72">
        <v>1</v>
      </c>
      <c r="H72">
        <v>3</v>
      </c>
      <c r="I72" t="s">
        <v>431</v>
      </c>
      <c r="J72" t="s">
        <v>432</v>
      </c>
      <c r="K72" t="s">
        <v>433</v>
      </c>
      <c r="L72">
        <v>1339</v>
      </c>
      <c r="N72">
        <v>1007</v>
      </c>
      <c r="O72" t="s">
        <v>68</v>
      </c>
      <c r="P72" t="s">
        <v>68</v>
      </c>
      <c r="Q72">
        <v>1</v>
      </c>
      <c r="X72">
        <v>15</v>
      </c>
      <c r="Y72">
        <v>147.8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15</v>
      </c>
      <c r="AH72">
        <v>2</v>
      </c>
      <c r="AI72">
        <v>31892965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ROW(Source!A45)</f>
        <v>45</v>
      </c>
      <c r="B73">
        <v>31892978</v>
      </c>
      <c r="C73">
        <v>31892955</v>
      </c>
      <c r="D73">
        <v>27415980</v>
      </c>
      <c r="E73">
        <v>1</v>
      </c>
      <c r="F73">
        <v>1</v>
      </c>
      <c r="G73">
        <v>1</v>
      </c>
      <c r="H73">
        <v>3</v>
      </c>
      <c r="I73" t="s">
        <v>434</v>
      </c>
      <c r="J73" t="s">
        <v>435</v>
      </c>
      <c r="K73" t="s">
        <v>436</v>
      </c>
      <c r="L73">
        <v>1339</v>
      </c>
      <c r="N73">
        <v>1007</v>
      </c>
      <c r="O73" t="s">
        <v>68</v>
      </c>
      <c r="P73" t="s">
        <v>68</v>
      </c>
      <c r="Q73">
        <v>1</v>
      </c>
      <c r="X73">
        <v>189</v>
      </c>
      <c r="Y73">
        <v>105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189</v>
      </c>
      <c r="AH73">
        <v>2</v>
      </c>
      <c r="AI73">
        <v>31892966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ROW(Source!A45)</f>
        <v>45</v>
      </c>
      <c r="B74">
        <v>31892979</v>
      </c>
      <c r="C74">
        <v>31892955</v>
      </c>
      <c r="D74">
        <v>27416566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1339</v>
      </c>
      <c r="N74">
        <v>1007</v>
      </c>
      <c r="O74" t="s">
        <v>68</v>
      </c>
      <c r="P74" t="s">
        <v>68</v>
      </c>
      <c r="Q74">
        <v>1</v>
      </c>
      <c r="X74">
        <v>30</v>
      </c>
      <c r="Y74">
        <v>7.14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30</v>
      </c>
      <c r="AH74">
        <v>2</v>
      </c>
      <c r="AI74">
        <v>31892967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ROW(Source!A46)</f>
        <v>46</v>
      </c>
      <c r="B75">
        <v>31892985</v>
      </c>
      <c r="C75">
        <v>31892980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26</v>
      </c>
      <c r="K75" t="s">
        <v>377</v>
      </c>
      <c r="L75">
        <v>608254</v>
      </c>
      <c r="N75">
        <v>1013</v>
      </c>
      <c r="O75" t="s">
        <v>378</v>
      </c>
      <c r="P75" t="s">
        <v>378</v>
      </c>
      <c r="Q75">
        <v>1</v>
      </c>
      <c r="X75">
        <v>0.66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G75">
        <v>0.66</v>
      </c>
      <c r="AH75">
        <v>2</v>
      </c>
      <c r="AI75">
        <v>31892981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ROW(Source!A46)</f>
        <v>46</v>
      </c>
      <c r="B76">
        <v>31892986</v>
      </c>
      <c r="C76">
        <v>31892980</v>
      </c>
      <c r="D76">
        <v>27440055</v>
      </c>
      <c r="E76">
        <v>1</v>
      </c>
      <c r="F76">
        <v>1</v>
      </c>
      <c r="G76">
        <v>1</v>
      </c>
      <c r="H76">
        <v>2</v>
      </c>
      <c r="I76" t="s">
        <v>437</v>
      </c>
      <c r="J76" t="s">
        <v>438</v>
      </c>
      <c r="K76" t="s">
        <v>439</v>
      </c>
      <c r="L76">
        <v>1368</v>
      </c>
      <c r="N76">
        <v>1011</v>
      </c>
      <c r="O76" t="s">
        <v>382</v>
      </c>
      <c r="P76" t="s">
        <v>382</v>
      </c>
      <c r="Q76">
        <v>1</v>
      </c>
      <c r="X76">
        <v>0.33</v>
      </c>
      <c r="Y76">
        <v>0</v>
      </c>
      <c r="Z76">
        <v>112.5</v>
      </c>
      <c r="AA76">
        <v>21.83</v>
      </c>
      <c r="AB76">
        <v>0</v>
      </c>
      <c r="AC76">
        <v>0</v>
      </c>
      <c r="AD76">
        <v>1</v>
      </c>
      <c r="AE76">
        <v>0</v>
      </c>
      <c r="AG76">
        <v>0.33</v>
      </c>
      <c r="AH76">
        <v>2</v>
      </c>
      <c r="AI76">
        <v>31892982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ROW(Source!A46)</f>
        <v>46</v>
      </c>
      <c r="B77">
        <v>31892987</v>
      </c>
      <c r="C77">
        <v>31892980</v>
      </c>
      <c r="D77">
        <v>27372085</v>
      </c>
      <c r="E77">
        <v>1</v>
      </c>
      <c r="F77">
        <v>1</v>
      </c>
      <c r="G77">
        <v>1</v>
      </c>
      <c r="H77">
        <v>3</v>
      </c>
      <c r="I77" t="s">
        <v>81</v>
      </c>
      <c r="J77" t="s">
        <v>84</v>
      </c>
      <c r="K77" t="s">
        <v>82</v>
      </c>
      <c r="L77">
        <v>1348</v>
      </c>
      <c r="N77">
        <v>1009</v>
      </c>
      <c r="O77" t="s">
        <v>83</v>
      </c>
      <c r="P77" t="s">
        <v>83</v>
      </c>
      <c r="Q77">
        <v>1000</v>
      </c>
      <c r="X77">
        <v>1.03</v>
      </c>
      <c r="Y77">
        <v>1496.52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1.03</v>
      </c>
      <c r="AH77">
        <v>2</v>
      </c>
      <c r="AI77">
        <v>31892983</v>
      </c>
      <c r="AJ77">
        <v>78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ROW(Source!A47)</f>
        <v>47</v>
      </c>
      <c r="B78">
        <v>31892985</v>
      </c>
      <c r="C78">
        <v>31892980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26</v>
      </c>
      <c r="K78" t="s">
        <v>377</v>
      </c>
      <c r="L78">
        <v>608254</v>
      </c>
      <c r="N78">
        <v>1013</v>
      </c>
      <c r="O78" t="s">
        <v>378</v>
      </c>
      <c r="P78" t="s">
        <v>378</v>
      </c>
      <c r="Q78">
        <v>1</v>
      </c>
      <c r="X78">
        <v>0.66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G78">
        <v>0.66</v>
      </c>
      <c r="AH78">
        <v>2</v>
      </c>
      <c r="AI78">
        <v>31892981</v>
      </c>
      <c r="AJ78">
        <v>79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ROW(Source!A47)</f>
        <v>47</v>
      </c>
      <c r="B79">
        <v>31892986</v>
      </c>
      <c r="C79">
        <v>31892980</v>
      </c>
      <c r="D79">
        <v>27440055</v>
      </c>
      <c r="E79">
        <v>1</v>
      </c>
      <c r="F79">
        <v>1</v>
      </c>
      <c r="G79">
        <v>1</v>
      </c>
      <c r="H79">
        <v>2</v>
      </c>
      <c r="I79" t="s">
        <v>437</v>
      </c>
      <c r="J79" t="s">
        <v>438</v>
      </c>
      <c r="K79" t="s">
        <v>439</v>
      </c>
      <c r="L79">
        <v>1368</v>
      </c>
      <c r="N79">
        <v>1011</v>
      </c>
      <c r="O79" t="s">
        <v>382</v>
      </c>
      <c r="P79" t="s">
        <v>382</v>
      </c>
      <c r="Q79">
        <v>1</v>
      </c>
      <c r="X79">
        <v>0.33</v>
      </c>
      <c r="Y79">
        <v>0</v>
      </c>
      <c r="Z79">
        <v>112.5</v>
      </c>
      <c r="AA79">
        <v>21.83</v>
      </c>
      <c r="AB79">
        <v>0</v>
      </c>
      <c r="AC79">
        <v>0</v>
      </c>
      <c r="AD79">
        <v>1</v>
      </c>
      <c r="AE79">
        <v>0</v>
      </c>
      <c r="AG79">
        <v>0.33</v>
      </c>
      <c r="AH79">
        <v>2</v>
      </c>
      <c r="AI79">
        <v>31892982</v>
      </c>
      <c r="AJ79">
        <v>80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ROW(Source!A47)</f>
        <v>47</v>
      </c>
      <c r="B80">
        <v>31892987</v>
      </c>
      <c r="C80">
        <v>31892980</v>
      </c>
      <c r="D80">
        <v>27372085</v>
      </c>
      <c r="E80">
        <v>1</v>
      </c>
      <c r="F80">
        <v>1</v>
      </c>
      <c r="G80">
        <v>1</v>
      </c>
      <c r="H80">
        <v>3</v>
      </c>
      <c r="I80" t="s">
        <v>81</v>
      </c>
      <c r="J80" t="s">
        <v>84</v>
      </c>
      <c r="K80" t="s">
        <v>82</v>
      </c>
      <c r="L80">
        <v>1348</v>
      </c>
      <c r="N80">
        <v>1009</v>
      </c>
      <c r="O80" t="s">
        <v>83</v>
      </c>
      <c r="P80" t="s">
        <v>83</v>
      </c>
      <c r="Q80">
        <v>1000</v>
      </c>
      <c r="X80">
        <v>1.03</v>
      </c>
      <c r="Y80">
        <v>1496.52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1.03</v>
      </c>
      <c r="AH80">
        <v>2</v>
      </c>
      <c r="AI80">
        <v>31892983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ROW(Source!A52)</f>
        <v>52</v>
      </c>
      <c r="B81">
        <v>31893004</v>
      </c>
      <c r="C81">
        <v>31892990</v>
      </c>
      <c r="D81">
        <v>27499237</v>
      </c>
      <c r="E81">
        <v>1</v>
      </c>
      <c r="F81">
        <v>1</v>
      </c>
      <c r="G81">
        <v>1</v>
      </c>
      <c r="H81">
        <v>1</v>
      </c>
      <c r="I81" t="s">
        <v>440</v>
      </c>
      <c r="K81" t="s">
        <v>441</v>
      </c>
      <c r="L81">
        <v>1369</v>
      </c>
      <c r="N81">
        <v>1013</v>
      </c>
      <c r="O81" t="s">
        <v>376</v>
      </c>
      <c r="P81" t="s">
        <v>376</v>
      </c>
      <c r="Q81">
        <v>1</v>
      </c>
      <c r="X81">
        <v>38.3</v>
      </c>
      <c r="Y81">
        <v>0</v>
      </c>
      <c r="Z81">
        <v>0</v>
      </c>
      <c r="AA81">
        <v>0</v>
      </c>
      <c r="AB81">
        <v>9.7</v>
      </c>
      <c r="AC81">
        <v>0</v>
      </c>
      <c r="AD81">
        <v>1</v>
      </c>
      <c r="AE81">
        <v>1</v>
      </c>
      <c r="AG81">
        <v>38.3</v>
      </c>
      <c r="AH81">
        <v>2</v>
      </c>
      <c r="AI81">
        <v>31892991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ROW(Source!A52)</f>
        <v>52</v>
      </c>
      <c r="B82">
        <v>31893005</v>
      </c>
      <c r="C82">
        <v>31892990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26</v>
      </c>
      <c r="K82" t="s">
        <v>377</v>
      </c>
      <c r="L82">
        <v>608254</v>
      </c>
      <c r="N82">
        <v>1013</v>
      </c>
      <c r="O82" t="s">
        <v>378</v>
      </c>
      <c r="P82" t="s">
        <v>378</v>
      </c>
      <c r="Q82">
        <v>1</v>
      </c>
      <c r="X82">
        <v>19.08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G82">
        <v>19.08</v>
      </c>
      <c r="AH82">
        <v>2</v>
      </c>
      <c r="AI82">
        <v>31892992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ROW(Source!A52)</f>
        <v>52</v>
      </c>
      <c r="B83">
        <v>31893006</v>
      </c>
      <c r="C83">
        <v>31892990</v>
      </c>
      <c r="D83">
        <v>27439499</v>
      </c>
      <c r="E83">
        <v>1</v>
      </c>
      <c r="F83">
        <v>1</v>
      </c>
      <c r="G83">
        <v>1</v>
      </c>
      <c r="H83">
        <v>2</v>
      </c>
      <c r="I83" t="s">
        <v>388</v>
      </c>
      <c r="J83" t="s">
        <v>389</v>
      </c>
      <c r="K83" t="s">
        <v>390</v>
      </c>
      <c r="L83">
        <v>1368</v>
      </c>
      <c r="N83">
        <v>1011</v>
      </c>
      <c r="O83" t="s">
        <v>382</v>
      </c>
      <c r="P83" t="s">
        <v>382</v>
      </c>
      <c r="Q83">
        <v>1</v>
      </c>
      <c r="X83">
        <v>0.03</v>
      </c>
      <c r="Y83">
        <v>0</v>
      </c>
      <c r="Z83">
        <v>112.67</v>
      </c>
      <c r="AA83">
        <v>13.61</v>
      </c>
      <c r="AB83">
        <v>0</v>
      </c>
      <c r="AC83">
        <v>0</v>
      </c>
      <c r="AD83">
        <v>1</v>
      </c>
      <c r="AE83">
        <v>0</v>
      </c>
      <c r="AG83">
        <v>0.03</v>
      </c>
      <c r="AH83">
        <v>2</v>
      </c>
      <c r="AI83">
        <v>31892993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ROW(Source!A52)</f>
        <v>52</v>
      </c>
      <c r="B84">
        <v>31893007</v>
      </c>
      <c r="C84">
        <v>31892990</v>
      </c>
      <c r="D84">
        <v>27440068</v>
      </c>
      <c r="E84">
        <v>1</v>
      </c>
      <c r="F84">
        <v>1</v>
      </c>
      <c r="G84">
        <v>1</v>
      </c>
      <c r="H84">
        <v>2</v>
      </c>
      <c r="I84" t="s">
        <v>442</v>
      </c>
      <c r="J84" t="s">
        <v>443</v>
      </c>
      <c r="K84" t="s">
        <v>444</v>
      </c>
      <c r="L84">
        <v>1368</v>
      </c>
      <c r="N84">
        <v>1011</v>
      </c>
      <c r="O84" t="s">
        <v>382</v>
      </c>
      <c r="P84" t="s">
        <v>382</v>
      </c>
      <c r="Q84">
        <v>1</v>
      </c>
      <c r="X84">
        <v>1.4</v>
      </c>
      <c r="Y84">
        <v>0</v>
      </c>
      <c r="Z84">
        <v>16.53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1.4</v>
      </c>
      <c r="AH84">
        <v>2</v>
      </c>
      <c r="AI84">
        <v>31892994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ROW(Source!A52)</f>
        <v>52</v>
      </c>
      <c r="B85">
        <v>31893008</v>
      </c>
      <c r="C85">
        <v>31892990</v>
      </c>
      <c r="D85">
        <v>27440082</v>
      </c>
      <c r="E85">
        <v>1</v>
      </c>
      <c r="F85">
        <v>1</v>
      </c>
      <c r="G85">
        <v>1</v>
      </c>
      <c r="H85">
        <v>2</v>
      </c>
      <c r="I85" t="s">
        <v>422</v>
      </c>
      <c r="J85" t="s">
        <v>423</v>
      </c>
      <c r="K85" t="s">
        <v>424</v>
      </c>
      <c r="L85">
        <v>1368</v>
      </c>
      <c r="N85">
        <v>1011</v>
      </c>
      <c r="O85" t="s">
        <v>382</v>
      </c>
      <c r="P85" t="s">
        <v>382</v>
      </c>
      <c r="Q85">
        <v>1</v>
      </c>
      <c r="X85">
        <v>3.96</v>
      </c>
      <c r="Y85">
        <v>0</v>
      </c>
      <c r="Z85">
        <v>66.68</v>
      </c>
      <c r="AA85">
        <v>11.69</v>
      </c>
      <c r="AB85">
        <v>0</v>
      </c>
      <c r="AC85">
        <v>0</v>
      </c>
      <c r="AD85">
        <v>1</v>
      </c>
      <c r="AE85">
        <v>0</v>
      </c>
      <c r="AG85">
        <v>3.96</v>
      </c>
      <c r="AH85">
        <v>2</v>
      </c>
      <c r="AI85">
        <v>31892995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ROW(Source!A52)</f>
        <v>52</v>
      </c>
      <c r="B86">
        <v>31893009</v>
      </c>
      <c r="C86">
        <v>31892990</v>
      </c>
      <c r="D86">
        <v>27440083</v>
      </c>
      <c r="E86">
        <v>1</v>
      </c>
      <c r="F86">
        <v>1</v>
      </c>
      <c r="G86">
        <v>1</v>
      </c>
      <c r="H86">
        <v>2</v>
      </c>
      <c r="I86" t="s">
        <v>425</v>
      </c>
      <c r="J86" t="s">
        <v>426</v>
      </c>
      <c r="K86" t="s">
        <v>427</v>
      </c>
      <c r="L86">
        <v>1368</v>
      </c>
      <c r="N86">
        <v>1011</v>
      </c>
      <c r="O86" t="s">
        <v>382</v>
      </c>
      <c r="P86" t="s">
        <v>382</v>
      </c>
      <c r="Q86">
        <v>1</v>
      </c>
      <c r="X86">
        <v>11.51</v>
      </c>
      <c r="Y86">
        <v>0</v>
      </c>
      <c r="Z86">
        <v>113.56</v>
      </c>
      <c r="AA86">
        <v>14.52</v>
      </c>
      <c r="AB86">
        <v>0</v>
      </c>
      <c r="AC86">
        <v>0</v>
      </c>
      <c r="AD86">
        <v>1</v>
      </c>
      <c r="AE86">
        <v>0</v>
      </c>
      <c r="AG86">
        <v>11.51</v>
      </c>
      <c r="AH86">
        <v>2</v>
      </c>
      <c r="AI86">
        <v>31892996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ROW(Source!A52)</f>
        <v>52</v>
      </c>
      <c r="B87">
        <v>31893010</v>
      </c>
      <c r="C87">
        <v>31892990</v>
      </c>
      <c r="D87">
        <v>27440145</v>
      </c>
      <c r="E87">
        <v>1</v>
      </c>
      <c r="F87">
        <v>1</v>
      </c>
      <c r="G87">
        <v>1</v>
      </c>
      <c r="H87">
        <v>2</v>
      </c>
      <c r="I87" t="s">
        <v>411</v>
      </c>
      <c r="J87" t="s">
        <v>412</v>
      </c>
      <c r="K87" t="s">
        <v>413</v>
      </c>
      <c r="L87">
        <v>1368</v>
      </c>
      <c r="N87">
        <v>1011</v>
      </c>
      <c r="O87" t="s">
        <v>382</v>
      </c>
      <c r="P87" t="s">
        <v>382</v>
      </c>
      <c r="Q87">
        <v>1</v>
      </c>
      <c r="X87">
        <v>0.39</v>
      </c>
      <c r="Y87">
        <v>0</v>
      </c>
      <c r="Z87">
        <v>109.42</v>
      </c>
      <c r="AA87">
        <v>11.69</v>
      </c>
      <c r="AB87">
        <v>0</v>
      </c>
      <c r="AC87">
        <v>0</v>
      </c>
      <c r="AD87">
        <v>1</v>
      </c>
      <c r="AE87">
        <v>0</v>
      </c>
      <c r="AG87">
        <v>0.39</v>
      </c>
      <c r="AH87">
        <v>2</v>
      </c>
      <c r="AI87">
        <v>31892997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ROW(Source!A52)</f>
        <v>52</v>
      </c>
      <c r="B88">
        <v>31893011</v>
      </c>
      <c r="C88">
        <v>31892990</v>
      </c>
      <c r="D88">
        <v>27440168</v>
      </c>
      <c r="E88">
        <v>1</v>
      </c>
      <c r="F88">
        <v>1</v>
      </c>
      <c r="G88">
        <v>1</v>
      </c>
      <c r="H88">
        <v>2</v>
      </c>
      <c r="I88" t="s">
        <v>445</v>
      </c>
      <c r="J88" t="s">
        <v>446</v>
      </c>
      <c r="K88" t="s">
        <v>447</v>
      </c>
      <c r="L88">
        <v>1368</v>
      </c>
      <c r="N88">
        <v>1011</v>
      </c>
      <c r="O88" t="s">
        <v>382</v>
      </c>
      <c r="P88" t="s">
        <v>382</v>
      </c>
      <c r="Q88">
        <v>1</v>
      </c>
      <c r="X88">
        <v>3.19</v>
      </c>
      <c r="Y88">
        <v>0</v>
      </c>
      <c r="Z88">
        <v>191.89</v>
      </c>
      <c r="AA88">
        <v>14.52</v>
      </c>
      <c r="AB88">
        <v>0</v>
      </c>
      <c r="AC88">
        <v>0</v>
      </c>
      <c r="AD88">
        <v>1</v>
      </c>
      <c r="AE88">
        <v>0</v>
      </c>
      <c r="AG88">
        <v>3.19</v>
      </c>
      <c r="AH88">
        <v>2</v>
      </c>
      <c r="AI88">
        <v>31892998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ROW(Source!A52)</f>
        <v>52</v>
      </c>
      <c r="B89">
        <v>31893012</v>
      </c>
      <c r="C89">
        <v>31892990</v>
      </c>
      <c r="D89">
        <v>27441327</v>
      </c>
      <c r="E89">
        <v>1</v>
      </c>
      <c r="F89">
        <v>1</v>
      </c>
      <c r="G89">
        <v>1</v>
      </c>
      <c r="H89">
        <v>2</v>
      </c>
      <c r="I89" t="s">
        <v>391</v>
      </c>
      <c r="J89" t="s">
        <v>392</v>
      </c>
      <c r="K89" t="s">
        <v>393</v>
      </c>
      <c r="L89">
        <v>1368</v>
      </c>
      <c r="N89">
        <v>1011</v>
      </c>
      <c r="O89" t="s">
        <v>382</v>
      </c>
      <c r="P89" t="s">
        <v>382</v>
      </c>
      <c r="Q89">
        <v>1</v>
      </c>
      <c r="X89">
        <v>0.04</v>
      </c>
      <c r="Y89">
        <v>0</v>
      </c>
      <c r="Z89">
        <v>93.37</v>
      </c>
      <c r="AA89">
        <v>11.69</v>
      </c>
      <c r="AB89">
        <v>0</v>
      </c>
      <c r="AC89">
        <v>0</v>
      </c>
      <c r="AD89">
        <v>1</v>
      </c>
      <c r="AE89">
        <v>0</v>
      </c>
      <c r="AG89">
        <v>0.04</v>
      </c>
      <c r="AH89">
        <v>2</v>
      </c>
      <c r="AI89">
        <v>31892999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ROW(Source!A52)</f>
        <v>52</v>
      </c>
      <c r="B90">
        <v>31893013</v>
      </c>
      <c r="C90">
        <v>31892990</v>
      </c>
      <c r="D90">
        <v>27377050</v>
      </c>
      <c r="E90">
        <v>1</v>
      </c>
      <c r="F90">
        <v>1</v>
      </c>
      <c r="G90">
        <v>1</v>
      </c>
      <c r="H90">
        <v>3</v>
      </c>
      <c r="I90" t="s">
        <v>448</v>
      </c>
      <c r="J90" t="s">
        <v>449</v>
      </c>
      <c r="K90" t="s">
        <v>450</v>
      </c>
      <c r="L90">
        <v>1348</v>
      </c>
      <c r="N90">
        <v>1009</v>
      </c>
      <c r="O90" t="s">
        <v>83</v>
      </c>
      <c r="P90" t="s">
        <v>83</v>
      </c>
      <c r="Q90">
        <v>1000</v>
      </c>
      <c r="X90">
        <v>0.0062</v>
      </c>
      <c r="Y90">
        <v>6024.94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0.0062</v>
      </c>
      <c r="AH90">
        <v>2</v>
      </c>
      <c r="AI90">
        <v>31893000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ROW(Source!A52)</f>
        <v>52</v>
      </c>
      <c r="B91">
        <v>31893014</v>
      </c>
      <c r="C91">
        <v>31892990</v>
      </c>
      <c r="D91">
        <v>27372075</v>
      </c>
      <c r="E91">
        <v>1</v>
      </c>
      <c r="F91">
        <v>1</v>
      </c>
      <c r="G91">
        <v>1</v>
      </c>
      <c r="H91">
        <v>3</v>
      </c>
      <c r="I91" t="s">
        <v>86</v>
      </c>
      <c r="J91" t="s">
        <v>88</v>
      </c>
      <c r="K91" t="s">
        <v>87</v>
      </c>
      <c r="L91">
        <v>1348</v>
      </c>
      <c r="N91">
        <v>1009</v>
      </c>
      <c r="O91" t="s">
        <v>83</v>
      </c>
      <c r="P91" t="s">
        <v>83</v>
      </c>
      <c r="Q91">
        <v>1000</v>
      </c>
      <c r="X91">
        <v>0.0108</v>
      </c>
      <c r="Y91">
        <v>1700.14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0.0108</v>
      </c>
      <c r="AH91">
        <v>2</v>
      </c>
      <c r="AI91">
        <v>31893001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ROW(Source!A52)</f>
        <v>52</v>
      </c>
      <c r="B92">
        <v>31893015</v>
      </c>
      <c r="C92">
        <v>31892990</v>
      </c>
      <c r="D92">
        <v>27379625</v>
      </c>
      <c r="E92">
        <v>1</v>
      </c>
      <c r="F92">
        <v>1</v>
      </c>
      <c r="G92">
        <v>1</v>
      </c>
      <c r="H92">
        <v>3</v>
      </c>
      <c r="I92" t="s">
        <v>451</v>
      </c>
      <c r="J92" t="s">
        <v>452</v>
      </c>
      <c r="K92" t="s">
        <v>453</v>
      </c>
      <c r="L92">
        <v>1339</v>
      </c>
      <c r="N92">
        <v>1007</v>
      </c>
      <c r="O92" t="s">
        <v>68</v>
      </c>
      <c r="P92" t="s">
        <v>68</v>
      </c>
      <c r="Q92">
        <v>1</v>
      </c>
      <c r="X92">
        <v>0.15</v>
      </c>
      <c r="Y92">
        <v>1287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0.15</v>
      </c>
      <c r="AH92">
        <v>2</v>
      </c>
      <c r="AI92">
        <v>31893002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ROW(Source!A52)</f>
        <v>52</v>
      </c>
      <c r="B93">
        <v>31893016</v>
      </c>
      <c r="C93">
        <v>31892990</v>
      </c>
      <c r="D93">
        <v>27416493</v>
      </c>
      <c r="E93">
        <v>1</v>
      </c>
      <c r="F93">
        <v>1</v>
      </c>
      <c r="G93">
        <v>1</v>
      </c>
      <c r="H93">
        <v>3</v>
      </c>
      <c r="I93" t="s">
        <v>183</v>
      </c>
      <c r="J93" t="s">
        <v>185</v>
      </c>
      <c r="K93" t="s">
        <v>184</v>
      </c>
      <c r="L93">
        <v>1348</v>
      </c>
      <c r="N93">
        <v>1009</v>
      </c>
      <c r="O93" t="s">
        <v>83</v>
      </c>
      <c r="P93" t="s">
        <v>83</v>
      </c>
      <c r="Q93">
        <v>1000</v>
      </c>
      <c r="X93">
        <v>93.3</v>
      </c>
      <c r="Y93">
        <v>565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93.3</v>
      </c>
      <c r="AH93">
        <v>2</v>
      </c>
      <c r="AI93">
        <v>31893003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ROW(Source!A53)</f>
        <v>53</v>
      </c>
      <c r="B94">
        <v>31893004</v>
      </c>
      <c r="C94">
        <v>31892990</v>
      </c>
      <c r="D94">
        <v>27499237</v>
      </c>
      <c r="E94">
        <v>1</v>
      </c>
      <c r="F94">
        <v>1</v>
      </c>
      <c r="G94">
        <v>1</v>
      </c>
      <c r="H94">
        <v>1</v>
      </c>
      <c r="I94" t="s">
        <v>440</v>
      </c>
      <c r="K94" t="s">
        <v>441</v>
      </c>
      <c r="L94">
        <v>1369</v>
      </c>
      <c r="N94">
        <v>1013</v>
      </c>
      <c r="O94" t="s">
        <v>376</v>
      </c>
      <c r="P94" t="s">
        <v>376</v>
      </c>
      <c r="Q94">
        <v>1</v>
      </c>
      <c r="X94">
        <v>38.3</v>
      </c>
      <c r="Y94">
        <v>0</v>
      </c>
      <c r="Z94">
        <v>0</v>
      </c>
      <c r="AA94">
        <v>0</v>
      </c>
      <c r="AB94">
        <v>9.7</v>
      </c>
      <c r="AC94">
        <v>0</v>
      </c>
      <c r="AD94">
        <v>1</v>
      </c>
      <c r="AE94">
        <v>1</v>
      </c>
      <c r="AG94">
        <v>38.3</v>
      </c>
      <c r="AH94">
        <v>2</v>
      </c>
      <c r="AI94">
        <v>31892991</v>
      </c>
      <c r="AJ94">
        <v>96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ROW(Source!A53)</f>
        <v>53</v>
      </c>
      <c r="B95">
        <v>31893005</v>
      </c>
      <c r="C95">
        <v>31892990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26</v>
      </c>
      <c r="K95" t="s">
        <v>377</v>
      </c>
      <c r="L95">
        <v>608254</v>
      </c>
      <c r="N95">
        <v>1013</v>
      </c>
      <c r="O95" t="s">
        <v>378</v>
      </c>
      <c r="P95" t="s">
        <v>378</v>
      </c>
      <c r="Q95">
        <v>1</v>
      </c>
      <c r="X95">
        <v>19.08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G95">
        <v>19.08</v>
      </c>
      <c r="AH95">
        <v>2</v>
      </c>
      <c r="AI95">
        <v>31892992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ROW(Source!A53)</f>
        <v>53</v>
      </c>
      <c r="B96">
        <v>31893006</v>
      </c>
      <c r="C96">
        <v>31892990</v>
      </c>
      <c r="D96">
        <v>27439499</v>
      </c>
      <c r="E96">
        <v>1</v>
      </c>
      <c r="F96">
        <v>1</v>
      </c>
      <c r="G96">
        <v>1</v>
      </c>
      <c r="H96">
        <v>2</v>
      </c>
      <c r="I96" t="s">
        <v>388</v>
      </c>
      <c r="J96" t="s">
        <v>389</v>
      </c>
      <c r="K96" t="s">
        <v>390</v>
      </c>
      <c r="L96">
        <v>1368</v>
      </c>
      <c r="N96">
        <v>1011</v>
      </c>
      <c r="O96" t="s">
        <v>382</v>
      </c>
      <c r="P96" t="s">
        <v>382</v>
      </c>
      <c r="Q96">
        <v>1</v>
      </c>
      <c r="X96">
        <v>0.03</v>
      </c>
      <c r="Y96">
        <v>0</v>
      </c>
      <c r="Z96">
        <v>112.67</v>
      </c>
      <c r="AA96">
        <v>13.61</v>
      </c>
      <c r="AB96">
        <v>0</v>
      </c>
      <c r="AC96">
        <v>0</v>
      </c>
      <c r="AD96">
        <v>1</v>
      </c>
      <c r="AE96">
        <v>0</v>
      </c>
      <c r="AG96">
        <v>0.03</v>
      </c>
      <c r="AH96">
        <v>2</v>
      </c>
      <c r="AI96">
        <v>31892993</v>
      </c>
      <c r="AJ96">
        <v>98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ROW(Source!A53)</f>
        <v>53</v>
      </c>
      <c r="B97">
        <v>31893007</v>
      </c>
      <c r="C97">
        <v>31892990</v>
      </c>
      <c r="D97">
        <v>27440068</v>
      </c>
      <c r="E97">
        <v>1</v>
      </c>
      <c r="F97">
        <v>1</v>
      </c>
      <c r="G97">
        <v>1</v>
      </c>
      <c r="H97">
        <v>2</v>
      </c>
      <c r="I97" t="s">
        <v>442</v>
      </c>
      <c r="J97" t="s">
        <v>443</v>
      </c>
      <c r="K97" t="s">
        <v>444</v>
      </c>
      <c r="L97">
        <v>1368</v>
      </c>
      <c r="N97">
        <v>1011</v>
      </c>
      <c r="O97" t="s">
        <v>382</v>
      </c>
      <c r="P97" t="s">
        <v>382</v>
      </c>
      <c r="Q97">
        <v>1</v>
      </c>
      <c r="X97">
        <v>1.4</v>
      </c>
      <c r="Y97">
        <v>0</v>
      </c>
      <c r="Z97">
        <v>16.53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1.4</v>
      </c>
      <c r="AH97">
        <v>2</v>
      </c>
      <c r="AI97">
        <v>31892994</v>
      </c>
      <c r="AJ97">
        <v>99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ROW(Source!A53)</f>
        <v>53</v>
      </c>
      <c r="B98">
        <v>31893008</v>
      </c>
      <c r="C98">
        <v>31892990</v>
      </c>
      <c r="D98">
        <v>27440082</v>
      </c>
      <c r="E98">
        <v>1</v>
      </c>
      <c r="F98">
        <v>1</v>
      </c>
      <c r="G98">
        <v>1</v>
      </c>
      <c r="H98">
        <v>2</v>
      </c>
      <c r="I98" t="s">
        <v>422</v>
      </c>
      <c r="J98" t="s">
        <v>423</v>
      </c>
      <c r="K98" t="s">
        <v>424</v>
      </c>
      <c r="L98">
        <v>1368</v>
      </c>
      <c r="N98">
        <v>1011</v>
      </c>
      <c r="O98" t="s">
        <v>382</v>
      </c>
      <c r="P98" t="s">
        <v>382</v>
      </c>
      <c r="Q98">
        <v>1</v>
      </c>
      <c r="X98">
        <v>3.96</v>
      </c>
      <c r="Y98">
        <v>0</v>
      </c>
      <c r="Z98">
        <v>66.68</v>
      </c>
      <c r="AA98">
        <v>11.69</v>
      </c>
      <c r="AB98">
        <v>0</v>
      </c>
      <c r="AC98">
        <v>0</v>
      </c>
      <c r="AD98">
        <v>1</v>
      </c>
      <c r="AE98">
        <v>0</v>
      </c>
      <c r="AG98">
        <v>3.96</v>
      </c>
      <c r="AH98">
        <v>2</v>
      </c>
      <c r="AI98">
        <v>31892995</v>
      </c>
      <c r="AJ98">
        <v>100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ROW(Source!A53)</f>
        <v>53</v>
      </c>
      <c r="B99">
        <v>31893009</v>
      </c>
      <c r="C99">
        <v>31892990</v>
      </c>
      <c r="D99">
        <v>27440083</v>
      </c>
      <c r="E99">
        <v>1</v>
      </c>
      <c r="F99">
        <v>1</v>
      </c>
      <c r="G99">
        <v>1</v>
      </c>
      <c r="H99">
        <v>2</v>
      </c>
      <c r="I99" t="s">
        <v>425</v>
      </c>
      <c r="J99" t="s">
        <v>426</v>
      </c>
      <c r="K99" t="s">
        <v>427</v>
      </c>
      <c r="L99">
        <v>1368</v>
      </c>
      <c r="N99">
        <v>1011</v>
      </c>
      <c r="O99" t="s">
        <v>382</v>
      </c>
      <c r="P99" t="s">
        <v>382</v>
      </c>
      <c r="Q99">
        <v>1</v>
      </c>
      <c r="X99">
        <v>11.51</v>
      </c>
      <c r="Y99">
        <v>0</v>
      </c>
      <c r="Z99">
        <v>113.56</v>
      </c>
      <c r="AA99">
        <v>14.52</v>
      </c>
      <c r="AB99">
        <v>0</v>
      </c>
      <c r="AC99">
        <v>0</v>
      </c>
      <c r="AD99">
        <v>1</v>
      </c>
      <c r="AE99">
        <v>0</v>
      </c>
      <c r="AG99">
        <v>11.51</v>
      </c>
      <c r="AH99">
        <v>2</v>
      </c>
      <c r="AI99">
        <v>31892996</v>
      </c>
      <c r="AJ99">
        <v>101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ROW(Source!A53)</f>
        <v>53</v>
      </c>
      <c r="B100">
        <v>31893010</v>
      </c>
      <c r="C100">
        <v>31892990</v>
      </c>
      <c r="D100">
        <v>27440145</v>
      </c>
      <c r="E100">
        <v>1</v>
      </c>
      <c r="F100">
        <v>1</v>
      </c>
      <c r="G100">
        <v>1</v>
      </c>
      <c r="H100">
        <v>2</v>
      </c>
      <c r="I100" t="s">
        <v>411</v>
      </c>
      <c r="J100" t="s">
        <v>412</v>
      </c>
      <c r="K100" t="s">
        <v>413</v>
      </c>
      <c r="L100">
        <v>1368</v>
      </c>
      <c r="N100">
        <v>1011</v>
      </c>
      <c r="O100" t="s">
        <v>382</v>
      </c>
      <c r="P100" t="s">
        <v>382</v>
      </c>
      <c r="Q100">
        <v>1</v>
      </c>
      <c r="X100">
        <v>0.39</v>
      </c>
      <c r="Y100">
        <v>0</v>
      </c>
      <c r="Z100">
        <v>109.42</v>
      </c>
      <c r="AA100">
        <v>11.69</v>
      </c>
      <c r="AB100">
        <v>0</v>
      </c>
      <c r="AC100">
        <v>0</v>
      </c>
      <c r="AD100">
        <v>1</v>
      </c>
      <c r="AE100">
        <v>0</v>
      </c>
      <c r="AG100">
        <v>0.39</v>
      </c>
      <c r="AH100">
        <v>2</v>
      </c>
      <c r="AI100">
        <v>31892997</v>
      </c>
      <c r="AJ100">
        <v>102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ROW(Source!A53)</f>
        <v>53</v>
      </c>
      <c r="B101">
        <v>31893011</v>
      </c>
      <c r="C101">
        <v>31892990</v>
      </c>
      <c r="D101">
        <v>27440168</v>
      </c>
      <c r="E101">
        <v>1</v>
      </c>
      <c r="F101">
        <v>1</v>
      </c>
      <c r="G101">
        <v>1</v>
      </c>
      <c r="H101">
        <v>2</v>
      </c>
      <c r="I101" t="s">
        <v>445</v>
      </c>
      <c r="J101" t="s">
        <v>446</v>
      </c>
      <c r="K101" t="s">
        <v>447</v>
      </c>
      <c r="L101">
        <v>1368</v>
      </c>
      <c r="N101">
        <v>1011</v>
      </c>
      <c r="O101" t="s">
        <v>382</v>
      </c>
      <c r="P101" t="s">
        <v>382</v>
      </c>
      <c r="Q101">
        <v>1</v>
      </c>
      <c r="X101">
        <v>3.19</v>
      </c>
      <c r="Y101">
        <v>0</v>
      </c>
      <c r="Z101">
        <v>191.89</v>
      </c>
      <c r="AA101">
        <v>14.52</v>
      </c>
      <c r="AB101">
        <v>0</v>
      </c>
      <c r="AC101">
        <v>0</v>
      </c>
      <c r="AD101">
        <v>1</v>
      </c>
      <c r="AE101">
        <v>0</v>
      </c>
      <c r="AG101">
        <v>3.19</v>
      </c>
      <c r="AH101">
        <v>2</v>
      </c>
      <c r="AI101">
        <v>31892998</v>
      </c>
      <c r="AJ101">
        <v>103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ROW(Source!A53)</f>
        <v>53</v>
      </c>
      <c r="B102">
        <v>31893012</v>
      </c>
      <c r="C102">
        <v>31892990</v>
      </c>
      <c r="D102">
        <v>27441327</v>
      </c>
      <c r="E102">
        <v>1</v>
      </c>
      <c r="F102">
        <v>1</v>
      </c>
      <c r="G102">
        <v>1</v>
      </c>
      <c r="H102">
        <v>2</v>
      </c>
      <c r="I102" t="s">
        <v>391</v>
      </c>
      <c r="J102" t="s">
        <v>392</v>
      </c>
      <c r="K102" t="s">
        <v>393</v>
      </c>
      <c r="L102">
        <v>1368</v>
      </c>
      <c r="N102">
        <v>1011</v>
      </c>
      <c r="O102" t="s">
        <v>382</v>
      </c>
      <c r="P102" t="s">
        <v>382</v>
      </c>
      <c r="Q102">
        <v>1</v>
      </c>
      <c r="X102">
        <v>0.04</v>
      </c>
      <c r="Y102">
        <v>0</v>
      </c>
      <c r="Z102">
        <v>93.37</v>
      </c>
      <c r="AA102">
        <v>11.69</v>
      </c>
      <c r="AB102">
        <v>0</v>
      </c>
      <c r="AC102">
        <v>0</v>
      </c>
      <c r="AD102">
        <v>1</v>
      </c>
      <c r="AE102">
        <v>0</v>
      </c>
      <c r="AG102">
        <v>0.04</v>
      </c>
      <c r="AH102">
        <v>2</v>
      </c>
      <c r="AI102">
        <v>31892999</v>
      </c>
      <c r="AJ102">
        <v>104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ROW(Source!A53)</f>
        <v>53</v>
      </c>
      <c r="B103">
        <v>31893013</v>
      </c>
      <c r="C103">
        <v>31892990</v>
      </c>
      <c r="D103">
        <v>27377050</v>
      </c>
      <c r="E103">
        <v>1</v>
      </c>
      <c r="F103">
        <v>1</v>
      </c>
      <c r="G103">
        <v>1</v>
      </c>
      <c r="H103">
        <v>3</v>
      </c>
      <c r="I103" t="s">
        <v>448</v>
      </c>
      <c r="J103" t="s">
        <v>449</v>
      </c>
      <c r="K103" t="s">
        <v>450</v>
      </c>
      <c r="L103">
        <v>1348</v>
      </c>
      <c r="N103">
        <v>1009</v>
      </c>
      <c r="O103" t="s">
        <v>83</v>
      </c>
      <c r="P103" t="s">
        <v>83</v>
      </c>
      <c r="Q103">
        <v>1000</v>
      </c>
      <c r="X103">
        <v>0.0062</v>
      </c>
      <c r="Y103">
        <v>6024.94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0.0062</v>
      </c>
      <c r="AH103">
        <v>2</v>
      </c>
      <c r="AI103">
        <v>31893000</v>
      </c>
      <c r="AJ103">
        <v>105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ROW(Source!A53)</f>
        <v>53</v>
      </c>
      <c r="B104">
        <v>31893014</v>
      </c>
      <c r="C104">
        <v>31892990</v>
      </c>
      <c r="D104">
        <v>27372075</v>
      </c>
      <c r="E104">
        <v>1</v>
      </c>
      <c r="F104">
        <v>1</v>
      </c>
      <c r="G104">
        <v>1</v>
      </c>
      <c r="H104">
        <v>3</v>
      </c>
      <c r="I104" t="s">
        <v>86</v>
      </c>
      <c r="J104" t="s">
        <v>88</v>
      </c>
      <c r="K104" t="s">
        <v>87</v>
      </c>
      <c r="L104">
        <v>1348</v>
      </c>
      <c r="N104">
        <v>1009</v>
      </c>
      <c r="O104" t="s">
        <v>83</v>
      </c>
      <c r="P104" t="s">
        <v>83</v>
      </c>
      <c r="Q104">
        <v>1000</v>
      </c>
      <c r="X104">
        <v>0.0108</v>
      </c>
      <c r="Y104">
        <v>1700.14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0.0108</v>
      </c>
      <c r="AH104">
        <v>2</v>
      </c>
      <c r="AI104">
        <v>31893001</v>
      </c>
      <c r="AJ104">
        <v>106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ROW(Source!A53)</f>
        <v>53</v>
      </c>
      <c r="B105">
        <v>31893015</v>
      </c>
      <c r="C105">
        <v>31892990</v>
      </c>
      <c r="D105">
        <v>27379625</v>
      </c>
      <c r="E105">
        <v>1</v>
      </c>
      <c r="F105">
        <v>1</v>
      </c>
      <c r="G105">
        <v>1</v>
      </c>
      <c r="H105">
        <v>3</v>
      </c>
      <c r="I105" t="s">
        <v>451</v>
      </c>
      <c r="J105" t="s">
        <v>452</v>
      </c>
      <c r="K105" t="s">
        <v>453</v>
      </c>
      <c r="L105">
        <v>1339</v>
      </c>
      <c r="N105">
        <v>1007</v>
      </c>
      <c r="O105" t="s">
        <v>68</v>
      </c>
      <c r="P105" t="s">
        <v>68</v>
      </c>
      <c r="Q105">
        <v>1</v>
      </c>
      <c r="X105">
        <v>0.15</v>
      </c>
      <c r="Y105">
        <v>1287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0.15</v>
      </c>
      <c r="AH105">
        <v>2</v>
      </c>
      <c r="AI105">
        <v>31893002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ROW(Source!A53)</f>
        <v>53</v>
      </c>
      <c r="B106">
        <v>31893016</v>
      </c>
      <c r="C106">
        <v>31892990</v>
      </c>
      <c r="D106">
        <v>27416493</v>
      </c>
      <c r="E106">
        <v>1</v>
      </c>
      <c r="F106">
        <v>1</v>
      </c>
      <c r="G106">
        <v>1</v>
      </c>
      <c r="H106">
        <v>3</v>
      </c>
      <c r="I106" t="s">
        <v>183</v>
      </c>
      <c r="J106" t="s">
        <v>185</v>
      </c>
      <c r="K106" t="s">
        <v>184</v>
      </c>
      <c r="L106">
        <v>1348</v>
      </c>
      <c r="N106">
        <v>1009</v>
      </c>
      <c r="O106" t="s">
        <v>83</v>
      </c>
      <c r="P106" t="s">
        <v>83</v>
      </c>
      <c r="Q106">
        <v>1000</v>
      </c>
      <c r="X106">
        <v>93.3</v>
      </c>
      <c r="Y106">
        <v>565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93.3</v>
      </c>
      <c r="AH106">
        <v>2</v>
      </c>
      <c r="AI106">
        <v>31893003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ROW(Source!A54)</f>
        <v>54</v>
      </c>
      <c r="B107">
        <v>31893022</v>
      </c>
      <c r="C107">
        <v>31893017</v>
      </c>
      <c r="D107">
        <v>27499237</v>
      </c>
      <c r="E107">
        <v>1</v>
      </c>
      <c r="F107">
        <v>1</v>
      </c>
      <c r="G107">
        <v>1</v>
      </c>
      <c r="H107">
        <v>1</v>
      </c>
      <c r="I107" t="s">
        <v>440</v>
      </c>
      <c r="K107" t="s">
        <v>441</v>
      </c>
      <c r="L107">
        <v>1369</v>
      </c>
      <c r="N107">
        <v>1013</v>
      </c>
      <c r="O107" t="s">
        <v>376</v>
      </c>
      <c r="P107" t="s">
        <v>376</v>
      </c>
      <c r="Q107">
        <v>1</v>
      </c>
      <c r="X107">
        <v>0.09</v>
      </c>
      <c r="Y107">
        <v>0</v>
      </c>
      <c r="Z107">
        <v>0</v>
      </c>
      <c r="AA107">
        <v>0</v>
      </c>
      <c r="AB107">
        <v>9.7</v>
      </c>
      <c r="AC107">
        <v>0</v>
      </c>
      <c r="AD107">
        <v>1</v>
      </c>
      <c r="AE107">
        <v>1</v>
      </c>
      <c r="AF107" t="s">
        <v>98</v>
      </c>
      <c r="AG107">
        <v>0.18</v>
      </c>
      <c r="AH107">
        <v>2</v>
      </c>
      <c r="AI107">
        <v>31893018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ROW(Source!A54)</f>
        <v>54</v>
      </c>
      <c r="B108">
        <v>31893023</v>
      </c>
      <c r="C108">
        <v>31893017</v>
      </c>
      <c r="D108">
        <v>27440068</v>
      </c>
      <c r="E108">
        <v>1</v>
      </c>
      <c r="F108">
        <v>1</v>
      </c>
      <c r="G108">
        <v>1</v>
      </c>
      <c r="H108">
        <v>2</v>
      </c>
      <c r="I108" t="s">
        <v>442</v>
      </c>
      <c r="J108" t="s">
        <v>443</v>
      </c>
      <c r="K108" t="s">
        <v>444</v>
      </c>
      <c r="L108">
        <v>1368</v>
      </c>
      <c r="N108">
        <v>1011</v>
      </c>
      <c r="O108" t="s">
        <v>382</v>
      </c>
      <c r="P108" t="s">
        <v>382</v>
      </c>
      <c r="Q108">
        <v>1</v>
      </c>
      <c r="X108">
        <v>0.17</v>
      </c>
      <c r="Y108">
        <v>0</v>
      </c>
      <c r="Z108">
        <v>16.53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98</v>
      </c>
      <c r="AG108">
        <v>0.34</v>
      </c>
      <c r="AH108">
        <v>2</v>
      </c>
      <c r="AI108">
        <v>31893019</v>
      </c>
      <c r="AJ108">
        <v>110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ROW(Source!A54)</f>
        <v>54</v>
      </c>
      <c r="B109">
        <v>31893024</v>
      </c>
      <c r="C109">
        <v>31893017</v>
      </c>
      <c r="D109">
        <v>27372075</v>
      </c>
      <c r="E109">
        <v>1</v>
      </c>
      <c r="F109">
        <v>1</v>
      </c>
      <c r="G109">
        <v>1</v>
      </c>
      <c r="H109">
        <v>3</v>
      </c>
      <c r="I109" t="s">
        <v>86</v>
      </c>
      <c r="J109" t="s">
        <v>88</v>
      </c>
      <c r="K109" t="s">
        <v>87</v>
      </c>
      <c r="L109">
        <v>1348</v>
      </c>
      <c r="N109">
        <v>1009</v>
      </c>
      <c r="O109" t="s">
        <v>83</v>
      </c>
      <c r="P109" t="s">
        <v>83</v>
      </c>
      <c r="Q109">
        <v>1000</v>
      </c>
      <c r="X109">
        <v>0.0014</v>
      </c>
      <c r="Y109">
        <v>1700.14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98</v>
      </c>
      <c r="AG109">
        <v>0.0028</v>
      </c>
      <c r="AH109">
        <v>2</v>
      </c>
      <c r="AI109">
        <v>31893020</v>
      </c>
      <c r="AJ109">
        <v>111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ROW(Source!A54)</f>
        <v>54</v>
      </c>
      <c r="B110">
        <v>31893025</v>
      </c>
      <c r="C110">
        <v>31893017</v>
      </c>
      <c r="D110">
        <v>27416493</v>
      </c>
      <c r="E110">
        <v>1</v>
      </c>
      <c r="F110">
        <v>1</v>
      </c>
      <c r="G110">
        <v>1</v>
      </c>
      <c r="H110">
        <v>3</v>
      </c>
      <c r="I110" t="s">
        <v>183</v>
      </c>
      <c r="J110" t="s">
        <v>185</v>
      </c>
      <c r="K110" t="s">
        <v>184</v>
      </c>
      <c r="L110">
        <v>1348</v>
      </c>
      <c r="N110">
        <v>1009</v>
      </c>
      <c r="O110" t="s">
        <v>83</v>
      </c>
      <c r="P110" t="s">
        <v>83</v>
      </c>
      <c r="Q110">
        <v>1000</v>
      </c>
      <c r="X110">
        <v>11.7</v>
      </c>
      <c r="Y110">
        <v>565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98</v>
      </c>
      <c r="AG110">
        <v>23.4</v>
      </c>
      <c r="AH110">
        <v>2</v>
      </c>
      <c r="AI110">
        <v>31893021</v>
      </c>
      <c r="AJ110">
        <v>112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ROW(Source!A55)</f>
        <v>55</v>
      </c>
      <c r="B111">
        <v>31893022</v>
      </c>
      <c r="C111">
        <v>31893017</v>
      </c>
      <c r="D111">
        <v>27499237</v>
      </c>
      <c r="E111">
        <v>1</v>
      </c>
      <c r="F111">
        <v>1</v>
      </c>
      <c r="G111">
        <v>1</v>
      </c>
      <c r="H111">
        <v>1</v>
      </c>
      <c r="I111" t="s">
        <v>440</v>
      </c>
      <c r="K111" t="s">
        <v>441</v>
      </c>
      <c r="L111">
        <v>1369</v>
      </c>
      <c r="N111">
        <v>1013</v>
      </c>
      <c r="O111" t="s">
        <v>376</v>
      </c>
      <c r="P111" t="s">
        <v>376</v>
      </c>
      <c r="Q111">
        <v>1</v>
      </c>
      <c r="X111">
        <v>0.09</v>
      </c>
      <c r="Y111">
        <v>0</v>
      </c>
      <c r="Z111">
        <v>0</v>
      </c>
      <c r="AA111">
        <v>0</v>
      </c>
      <c r="AB111">
        <v>9.7</v>
      </c>
      <c r="AC111">
        <v>0</v>
      </c>
      <c r="AD111">
        <v>1</v>
      </c>
      <c r="AE111">
        <v>1</v>
      </c>
      <c r="AF111" t="s">
        <v>98</v>
      </c>
      <c r="AG111">
        <v>0.18</v>
      </c>
      <c r="AH111">
        <v>2</v>
      </c>
      <c r="AI111">
        <v>31893018</v>
      </c>
      <c r="AJ111">
        <v>113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ROW(Source!A55)</f>
        <v>55</v>
      </c>
      <c r="B112">
        <v>31893023</v>
      </c>
      <c r="C112">
        <v>31893017</v>
      </c>
      <c r="D112">
        <v>27440068</v>
      </c>
      <c r="E112">
        <v>1</v>
      </c>
      <c r="F112">
        <v>1</v>
      </c>
      <c r="G112">
        <v>1</v>
      </c>
      <c r="H112">
        <v>2</v>
      </c>
      <c r="I112" t="s">
        <v>442</v>
      </c>
      <c r="J112" t="s">
        <v>443</v>
      </c>
      <c r="K112" t="s">
        <v>444</v>
      </c>
      <c r="L112">
        <v>1368</v>
      </c>
      <c r="N112">
        <v>1011</v>
      </c>
      <c r="O112" t="s">
        <v>382</v>
      </c>
      <c r="P112" t="s">
        <v>382</v>
      </c>
      <c r="Q112">
        <v>1</v>
      </c>
      <c r="X112">
        <v>0.17</v>
      </c>
      <c r="Y112">
        <v>0</v>
      </c>
      <c r="Z112">
        <v>16.53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98</v>
      </c>
      <c r="AG112">
        <v>0.34</v>
      </c>
      <c r="AH112">
        <v>2</v>
      </c>
      <c r="AI112">
        <v>31893019</v>
      </c>
      <c r="AJ112">
        <v>114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ROW(Source!A55)</f>
        <v>55</v>
      </c>
      <c r="B113">
        <v>31893024</v>
      </c>
      <c r="C113">
        <v>31893017</v>
      </c>
      <c r="D113">
        <v>27372075</v>
      </c>
      <c r="E113">
        <v>1</v>
      </c>
      <c r="F113">
        <v>1</v>
      </c>
      <c r="G113">
        <v>1</v>
      </c>
      <c r="H113">
        <v>3</v>
      </c>
      <c r="I113" t="s">
        <v>86</v>
      </c>
      <c r="J113" t="s">
        <v>88</v>
      </c>
      <c r="K113" t="s">
        <v>87</v>
      </c>
      <c r="L113">
        <v>1348</v>
      </c>
      <c r="N113">
        <v>1009</v>
      </c>
      <c r="O113" t="s">
        <v>83</v>
      </c>
      <c r="P113" t="s">
        <v>83</v>
      </c>
      <c r="Q113">
        <v>1000</v>
      </c>
      <c r="X113">
        <v>0.0014</v>
      </c>
      <c r="Y113">
        <v>1700.14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98</v>
      </c>
      <c r="AG113">
        <v>0.0028</v>
      </c>
      <c r="AH113">
        <v>2</v>
      </c>
      <c r="AI113">
        <v>31893020</v>
      </c>
      <c r="AJ113">
        <v>115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ROW(Source!A55)</f>
        <v>55</v>
      </c>
      <c r="B114">
        <v>31893025</v>
      </c>
      <c r="C114">
        <v>31893017</v>
      </c>
      <c r="D114">
        <v>27416493</v>
      </c>
      <c r="E114">
        <v>1</v>
      </c>
      <c r="F114">
        <v>1</v>
      </c>
      <c r="G114">
        <v>1</v>
      </c>
      <c r="H114">
        <v>3</v>
      </c>
      <c r="I114" t="s">
        <v>183</v>
      </c>
      <c r="J114" t="s">
        <v>185</v>
      </c>
      <c r="K114" t="s">
        <v>184</v>
      </c>
      <c r="L114">
        <v>1348</v>
      </c>
      <c r="N114">
        <v>1009</v>
      </c>
      <c r="O114" t="s">
        <v>83</v>
      </c>
      <c r="P114" t="s">
        <v>83</v>
      </c>
      <c r="Q114">
        <v>1000</v>
      </c>
      <c r="X114">
        <v>11.7</v>
      </c>
      <c r="Y114">
        <v>565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98</v>
      </c>
      <c r="AG114">
        <v>23.4</v>
      </c>
      <c r="AH114">
        <v>2</v>
      </c>
      <c r="AI114">
        <v>31893021</v>
      </c>
      <c r="AJ114">
        <v>116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ROW(Source!A87)</f>
        <v>87</v>
      </c>
      <c r="B115">
        <v>31893714</v>
      </c>
      <c r="C115">
        <v>31893712</v>
      </c>
      <c r="D115">
        <v>27493207</v>
      </c>
      <c r="E115">
        <v>1</v>
      </c>
      <c r="F115">
        <v>1</v>
      </c>
      <c r="G115">
        <v>1</v>
      </c>
      <c r="H115">
        <v>1</v>
      </c>
      <c r="I115" t="s">
        <v>374</v>
      </c>
      <c r="K115" t="s">
        <v>375</v>
      </c>
      <c r="L115">
        <v>1369</v>
      </c>
      <c r="N115">
        <v>1013</v>
      </c>
      <c r="O115" t="s">
        <v>376</v>
      </c>
      <c r="P115" t="s">
        <v>376</v>
      </c>
      <c r="Q115">
        <v>1</v>
      </c>
      <c r="X115">
        <v>154</v>
      </c>
      <c r="Y115">
        <v>0</v>
      </c>
      <c r="Z115">
        <v>0</v>
      </c>
      <c r="AA115">
        <v>0</v>
      </c>
      <c r="AB115">
        <v>7.87</v>
      </c>
      <c r="AC115">
        <v>0</v>
      </c>
      <c r="AD115">
        <v>1</v>
      </c>
      <c r="AE115">
        <v>1</v>
      </c>
      <c r="AG115">
        <v>154</v>
      </c>
      <c r="AH115">
        <v>2</v>
      </c>
      <c r="AI115">
        <v>31893713</v>
      </c>
      <c r="AJ115">
        <v>117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ROW(Source!A88)</f>
        <v>88</v>
      </c>
      <c r="B116">
        <v>31893714</v>
      </c>
      <c r="C116">
        <v>31893712</v>
      </c>
      <c r="D116">
        <v>27493207</v>
      </c>
      <c r="E116">
        <v>1</v>
      </c>
      <c r="F116">
        <v>1</v>
      </c>
      <c r="G116">
        <v>1</v>
      </c>
      <c r="H116">
        <v>1</v>
      </c>
      <c r="I116" t="s">
        <v>374</v>
      </c>
      <c r="K116" t="s">
        <v>375</v>
      </c>
      <c r="L116">
        <v>1369</v>
      </c>
      <c r="N116">
        <v>1013</v>
      </c>
      <c r="O116" t="s">
        <v>376</v>
      </c>
      <c r="P116" t="s">
        <v>376</v>
      </c>
      <c r="Q116">
        <v>1</v>
      </c>
      <c r="X116">
        <v>154</v>
      </c>
      <c r="Y116">
        <v>0</v>
      </c>
      <c r="Z116">
        <v>0</v>
      </c>
      <c r="AA116">
        <v>0</v>
      </c>
      <c r="AB116">
        <v>7.87</v>
      </c>
      <c r="AC116">
        <v>0</v>
      </c>
      <c r="AD116">
        <v>1</v>
      </c>
      <c r="AE116">
        <v>1</v>
      </c>
      <c r="AG116">
        <v>154</v>
      </c>
      <c r="AH116">
        <v>2</v>
      </c>
      <c r="AI116">
        <v>31893713</v>
      </c>
      <c r="AJ116">
        <v>118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ROW(Source!A89)</f>
        <v>89</v>
      </c>
      <c r="B117">
        <v>31893725</v>
      </c>
      <c r="C117">
        <v>31893715</v>
      </c>
      <c r="D117">
        <v>27494941</v>
      </c>
      <c r="E117">
        <v>1</v>
      </c>
      <c r="F117">
        <v>1</v>
      </c>
      <c r="G117">
        <v>1</v>
      </c>
      <c r="H117">
        <v>1</v>
      </c>
      <c r="I117" t="s">
        <v>386</v>
      </c>
      <c r="K117" t="s">
        <v>387</v>
      </c>
      <c r="L117">
        <v>1369</v>
      </c>
      <c r="N117">
        <v>1013</v>
      </c>
      <c r="O117" t="s">
        <v>376</v>
      </c>
      <c r="P117" t="s">
        <v>376</v>
      </c>
      <c r="Q117">
        <v>1</v>
      </c>
      <c r="X117">
        <v>76.08</v>
      </c>
      <c r="Y117">
        <v>0</v>
      </c>
      <c r="Z117">
        <v>0</v>
      </c>
      <c r="AA117">
        <v>0</v>
      </c>
      <c r="AB117">
        <v>8.53</v>
      </c>
      <c r="AC117">
        <v>0</v>
      </c>
      <c r="AD117">
        <v>1</v>
      </c>
      <c r="AE117">
        <v>1</v>
      </c>
      <c r="AG117">
        <v>76.08</v>
      </c>
      <c r="AH117">
        <v>2</v>
      </c>
      <c r="AI117">
        <v>31893716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ROW(Source!A89)</f>
        <v>89</v>
      </c>
      <c r="B118">
        <v>31893726</v>
      </c>
      <c r="C118">
        <v>31893715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26</v>
      </c>
      <c r="K118" t="s">
        <v>377</v>
      </c>
      <c r="L118">
        <v>608254</v>
      </c>
      <c r="N118">
        <v>1013</v>
      </c>
      <c r="O118" t="s">
        <v>378</v>
      </c>
      <c r="P118" t="s">
        <v>378</v>
      </c>
      <c r="Q118">
        <v>1</v>
      </c>
      <c r="X118">
        <v>0.68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G118">
        <v>0.68</v>
      </c>
      <c r="AH118">
        <v>2</v>
      </c>
      <c r="AI118">
        <v>31893717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ROW(Source!A89)</f>
        <v>89</v>
      </c>
      <c r="B119">
        <v>31893727</v>
      </c>
      <c r="C119">
        <v>31893715</v>
      </c>
      <c r="D119">
        <v>27439499</v>
      </c>
      <c r="E119">
        <v>1</v>
      </c>
      <c r="F119">
        <v>1</v>
      </c>
      <c r="G119">
        <v>1</v>
      </c>
      <c r="H119">
        <v>2</v>
      </c>
      <c r="I119" t="s">
        <v>388</v>
      </c>
      <c r="J119" t="s">
        <v>389</v>
      </c>
      <c r="K119" t="s">
        <v>390</v>
      </c>
      <c r="L119">
        <v>1368</v>
      </c>
      <c r="N119">
        <v>1011</v>
      </c>
      <c r="O119" t="s">
        <v>382</v>
      </c>
      <c r="P119" t="s">
        <v>382</v>
      </c>
      <c r="Q119">
        <v>1</v>
      </c>
      <c r="X119">
        <v>0.68</v>
      </c>
      <c r="Y119">
        <v>0</v>
      </c>
      <c r="Z119">
        <v>112.67</v>
      </c>
      <c r="AA119">
        <v>13.61</v>
      </c>
      <c r="AB119">
        <v>0</v>
      </c>
      <c r="AC119">
        <v>0</v>
      </c>
      <c r="AD119">
        <v>1</v>
      </c>
      <c r="AE119">
        <v>0</v>
      </c>
      <c r="AG119">
        <v>0.68</v>
      </c>
      <c r="AH119">
        <v>2</v>
      </c>
      <c r="AI119">
        <v>31893718</v>
      </c>
      <c r="AJ119">
        <v>121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ROW(Source!A89)</f>
        <v>89</v>
      </c>
      <c r="B120">
        <v>31893728</v>
      </c>
      <c r="C120">
        <v>31893715</v>
      </c>
      <c r="D120">
        <v>27441327</v>
      </c>
      <c r="E120">
        <v>1</v>
      </c>
      <c r="F120">
        <v>1</v>
      </c>
      <c r="G120">
        <v>1</v>
      </c>
      <c r="H120">
        <v>2</v>
      </c>
      <c r="I120" t="s">
        <v>391</v>
      </c>
      <c r="J120" t="s">
        <v>392</v>
      </c>
      <c r="K120" t="s">
        <v>393</v>
      </c>
      <c r="L120">
        <v>1368</v>
      </c>
      <c r="N120">
        <v>1011</v>
      </c>
      <c r="O120" t="s">
        <v>382</v>
      </c>
      <c r="P120" t="s">
        <v>382</v>
      </c>
      <c r="Q120">
        <v>1</v>
      </c>
      <c r="X120">
        <v>0.04</v>
      </c>
      <c r="Y120">
        <v>0</v>
      </c>
      <c r="Z120">
        <v>93.37</v>
      </c>
      <c r="AA120">
        <v>11.69</v>
      </c>
      <c r="AB120">
        <v>0</v>
      </c>
      <c r="AC120">
        <v>0</v>
      </c>
      <c r="AD120">
        <v>1</v>
      </c>
      <c r="AE120">
        <v>0</v>
      </c>
      <c r="AG120">
        <v>0.04</v>
      </c>
      <c r="AH120">
        <v>2</v>
      </c>
      <c r="AI120">
        <v>31893719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ROW(Source!A89)</f>
        <v>89</v>
      </c>
      <c r="B121">
        <v>31893729</v>
      </c>
      <c r="C121">
        <v>31893715</v>
      </c>
      <c r="D121">
        <v>27378576</v>
      </c>
      <c r="E121">
        <v>1</v>
      </c>
      <c r="F121">
        <v>1</v>
      </c>
      <c r="G121">
        <v>1</v>
      </c>
      <c r="H121">
        <v>3</v>
      </c>
      <c r="I121" t="s">
        <v>394</v>
      </c>
      <c r="J121" t="s">
        <v>395</v>
      </c>
      <c r="K121" t="s">
        <v>396</v>
      </c>
      <c r="L121">
        <v>1348</v>
      </c>
      <c r="N121">
        <v>1009</v>
      </c>
      <c r="O121" t="s">
        <v>83</v>
      </c>
      <c r="P121" t="s">
        <v>83</v>
      </c>
      <c r="Q121">
        <v>1000</v>
      </c>
      <c r="X121">
        <v>0.001</v>
      </c>
      <c r="Y121">
        <v>12050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0.001</v>
      </c>
      <c r="AH121">
        <v>2</v>
      </c>
      <c r="AI121">
        <v>31893720</v>
      </c>
      <c r="AJ121">
        <v>123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ROW(Source!A89)</f>
        <v>89</v>
      </c>
      <c r="B122">
        <v>31893730</v>
      </c>
      <c r="C122">
        <v>31893715</v>
      </c>
      <c r="D122">
        <v>27379604</v>
      </c>
      <c r="E122">
        <v>1</v>
      </c>
      <c r="F122">
        <v>1</v>
      </c>
      <c r="G122">
        <v>1</v>
      </c>
      <c r="H122">
        <v>3</v>
      </c>
      <c r="I122" t="s">
        <v>397</v>
      </c>
      <c r="J122" t="s">
        <v>398</v>
      </c>
      <c r="K122" t="s">
        <v>399</v>
      </c>
      <c r="L122">
        <v>1339</v>
      </c>
      <c r="N122">
        <v>1007</v>
      </c>
      <c r="O122" t="s">
        <v>68</v>
      </c>
      <c r="P122" t="s">
        <v>68</v>
      </c>
      <c r="Q122">
        <v>1</v>
      </c>
      <c r="X122">
        <v>0.17</v>
      </c>
      <c r="Y122">
        <v>820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0.17</v>
      </c>
      <c r="AH122">
        <v>2</v>
      </c>
      <c r="AI122">
        <v>31893721</v>
      </c>
      <c r="AJ122">
        <v>124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ROW(Source!A89)</f>
        <v>89</v>
      </c>
      <c r="B123">
        <v>31893731</v>
      </c>
      <c r="C123">
        <v>31893715</v>
      </c>
      <c r="D123">
        <v>27407537</v>
      </c>
      <c r="E123">
        <v>1</v>
      </c>
      <c r="F123">
        <v>1</v>
      </c>
      <c r="G123">
        <v>1</v>
      </c>
      <c r="H123">
        <v>3</v>
      </c>
      <c r="I123" t="s">
        <v>151</v>
      </c>
      <c r="J123" t="s">
        <v>153</v>
      </c>
      <c r="K123" t="s">
        <v>152</v>
      </c>
      <c r="L123">
        <v>1339</v>
      </c>
      <c r="N123">
        <v>1007</v>
      </c>
      <c r="O123" t="s">
        <v>68</v>
      </c>
      <c r="P123" t="s">
        <v>68</v>
      </c>
      <c r="Q123">
        <v>1</v>
      </c>
      <c r="X123">
        <v>5.9</v>
      </c>
      <c r="Y123">
        <v>610.11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5.9</v>
      </c>
      <c r="AH123">
        <v>2</v>
      </c>
      <c r="AI123">
        <v>31893722</v>
      </c>
      <c r="AJ123">
        <v>125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ROW(Source!A89)</f>
        <v>89</v>
      </c>
      <c r="B124">
        <v>31893732</v>
      </c>
      <c r="C124">
        <v>31893715</v>
      </c>
      <c r="D124">
        <v>27407704</v>
      </c>
      <c r="E124">
        <v>1</v>
      </c>
      <c r="F124">
        <v>1</v>
      </c>
      <c r="G124">
        <v>1</v>
      </c>
      <c r="H124">
        <v>3</v>
      </c>
      <c r="I124" t="s">
        <v>155</v>
      </c>
      <c r="J124" t="s">
        <v>157</v>
      </c>
      <c r="K124" t="s">
        <v>156</v>
      </c>
      <c r="L124">
        <v>1339</v>
      </c>
      <c r="N124">
        <v>1007</v>
      </c>
      <c r="O124" t="s">
        <v>68</v>
      </c>
      <c r="P124" t="s">
        <v>68</v>
      </c>
      <c r="Q124">
        <v>1</v>
      </c>
      <c r="X124">
        <v>0.06</v>
      </c>
      <c r="Y124">
        <v>456.93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0.06</v>
      </c>
      <c r="AH124">
        <v>2</v>
      </c>
      <c r="AI124">
        <v>31893723</v>
      </c>
      <c r="AJ124">
        <v>126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ROW(Source!A89)</f>
        <v>89</v>
      </c>
      <c r="B125">
        <v>31893733</v>
      </c>
      <c r="C125">
        <v>31893715</v>
      </c>
      <c r="D125">
        <v>27417684</v>
      </c>
      <c r="E125">
        <v>1</v>
      </c>
      <c r="F125">
        <v>1</v>
      </c>
      <c r="G125">
        <v>1</v>
      </c>
      <c r="H125">
        <v>3</v>
      </c>
      <c r="I125" t="s">
        <v>565</v>
      </c>
      <c r="J125" t="s">
        <v>566</v>
      </c>
      <c r="K125" t="s">
        <v>567</v>
      </c>
      <c r="L125">
        <v>1301</v>
      </c>
      <c r="N125">
        <v>1003</v>
      </c>
      <c r="O125" t="s">
        <v>221</v>
      </c>
      <c r="P125" t="s">
        <v>221</v>
      </c>
      <c r="Q125">
        <v>1</v>
      </c>
      <c r="X125">
        <v>100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G125">
        <v>100</v>
      </c>
      <c r="AH125">
        <v>3</v>
      </c>
      <c r="AI125">
        <v>-1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ROW(Source!A90)</f>
        <v>90</v>
      </c>
      <c r="B126">
        <v>31893725</v>
      </c>
      <c r="C126">
        <v>31893715</v>
      </c>
      <c r="D126">
        <v>27494941</v>
      </c>
      <c r="E126">
        <v>1</v>
      </c>
      <c r="F126">
        <v>1</v>
      </c>
      <c r="G126">
        <v>1</v>
      </c>
      <c r="H126">
        <v>1</v>
      </c>
      <c r="I126" t="s">
        <v>386</v>
      </c>
      <c r="K126" t="s">
        <v>387</v>
      </c>
      <c r="L126">
        <v>1369</v>
      </c>
      <c r="N126">
        <v>1013</v>
      </c>
      <c r="O126" t="s">
        <v>376</v>
      </c>
      <c r="P126" t="s">
        <v>376</v>
      </c>
      <c r="Q126">
        <v>1</v>
      </c>
      <c r="X126">
        <v>76.08</v>
      </c>
      <c r="Y126">
        <v>0</v>
      </c>
      <c r="Z126">
        <v>0</v>
      </c>
      <c r="AA126">
        <v>0</v>
      </c>
      <c r="AB126">
        <v>8.53</v>
      </c>
      <c r="AC126">
        <v>0</v>
      </c>
      <c r="AD126">
        <v>1</v>
      </c>
      <c r="AE126">
        <v>1</v>
      </c>
      <c r="AG126">
        <v>76.08</v>
      </c>
      <c r="AH126">
        <v>2</v>
      </c>
      <c r="AI126">
        <v>31893716</v>
      </c>
      <c r="AJ126">
        <v>128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ROW(Source!A90)</f>
        <v>90</v>
      </c>
      <c r="B127">
        <v>31893726</v>
      </c>
      <c r="C127">
        <v>31893715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26</v>
      </c>
      <c r="K127" t="s">
        <v>377</v>
      </c>
      <c r="L127">
        <v>608254</v>
      </c>
      <c r="N127">
        <v>1013</v>
      </c>
      <c r="O127" t="s">
        <v>378</v>
      </c>
      <c r="P127" t="s">
        <v>378</v>
      </c>
      <c r="Q127">
        <v>1</v>
      </c>
      <c r="X127">
        <v>0.68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G127">
        <v>0.68</v>
      </c>
      <c r="AH127">
        <v>2</v>
      </c>
      <c r="AI127">
        <v>31893717</v>
      </c>
      <c r="AJ127">
        <v>129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ROW(Source!A90)</f>
        <v>90</v>
      </c>
      <c r="B128">
        <v>31893727</v>
      </c>
      <c r="C128">
        <v>31893715</v>
      </c>
      <c r="D128">
        <v>27439499</v>
      </c>
      <c r="E128">
        <v>1</v>
      </c>
      <c r="F128">
        <v>1</v>
      </c>
      <c r="G128">
        <v>1</v>
      </c>
      <c r="H128">
        <v>2</v>
      </c>
      <c r="I128" t="s">
        <v>388</v>
      </c>
      <c r="J128" t="s">
        <v>389</v>
      </c>
      <c r="K128" t="s">
        <v>390</v>
      </c>
      <c r="L128">
        <v>1368</v>
      </c>
      <c r="N128">
        <v>1011</v>
      </c>
      <c r="O128" t="s">
        <v>382</v>
      </c>
      <c r="P128" t="s">
        <v>382</v>
      </c>
      <c r="Q128">
        <v>1</v>
      </c>
      <c r="X128">
        <v>0.68</v>
      </c>
      <c r="Y128">
        <v>0</v>
      </c>
      <c r="Z128">
        <v>112.67</v>
      </c>
      <c r="AA128">
        <v>13.61</v>
      </c>
      <c r="AB128">
        <v>0</v>
      </c>
      <c r="AC128">
        <v>0</v>
      </c>
      <c r="AD128">
        <v>1</v>
      </c>
      <c r="AE128">
        <v>0</v>
      </c>
      <c r="AG128">
        <v>0.68</v>
      </c>
      <c r="AH128">
        <v>2</v>
      </c>
      <c r="AI128">
        <v>31893718</v>
      </c>
      <c r="AJ128">
        <v>130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ROW(Source!A90)</f>
        <v>90</v>
      </c>
      <c r="B129">
        <v>31893728</v>
      </c>
      <c r="C129">
        <v>31893715</v>
      </c>
      <c r="D129">
        <v>27441327</v>
      </c>
      <c r="E129">
        <v>1</v>
      </c>
      <c r="F129">
        <v>1</v>
      </c>
      <c r="G129">
        <v>1</v>
      </c>
      <c r="H129">
        <v>2</v>
      </c>
      <c r="I129" t="s">
        <v>391</v>
      </c>
      <c r="J129" t="s">
        <v>392</v>
      </c>
      <c r="K129" t="s">
        <v>393</v>
      </c>
      <c r="L129">
        <v>1368</v>
      </c>
      <c r="N129">
        <v>1011</v>
      </c>
      <c r="O129" t="s">
        <v>382</v>
      </c>
      <c r="P129" t="s">
        <v>382</v>
      </c>
      <c r="Q129">
        <v>1</v>
      </c>
      <c r="X129">
        <v>0.04</v>
      </c>
      <c r="Y129">
        <v>0</v>
      </c>
      <c r="Z129">
        <v>93.37</v>
      </c>
      <c r="AA129">
        <v>11.69</v>
      </c>
      <c r="AB129">
        <v>0</v>
      </c>
      <c r="AC129">
        <v>0</v>
      </c>
      <c r="AD129">
        <v>1</v>
      </c>
      <c r="AE129">
        <v>0</v>
      </c>
      <c r="AG129">
        <v>0.04</v>
      </c>
      <c r="AH129">
        <v>2</v>
      </c>
      <c r="AI129">
        <v>31893719</v>
      </c>
      <c r="AJ129">
        <v>131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ROW(Source!A90)</f>
        <v>90</v>
      </c>
      <c r="B130">
        <v>31893729</v>
      </c>
      <c r="C130">
        <v>31893715</v>
      </c>
      <c r="D130">
        <v>27378576</v>
      </c>
      <c r="E130">
        <v>1</v>
      </c>
      <c r="F130">
        <v>1</v>
      </c>
      <c r="G130">
        <v>1</v>
      </c>
      <c r="H130">
        <v>3</v>
      </c>
      <c r="I130" t="s">
        <v>394</v>
      </c>
      <c r="J130" t="s">
        <v>395</v>
      </c>
      <c r="K130" t="s">
        <v>396</v>
      </c>
      <c r="L130">
        <v>1348</v>
      </c>
      <c r="N130">
        <v>1009</v>
      </c>
      <c r="O130" t="s">
        <v>83</v>
      </c>
      <c r="P130" t="s">
        <v>83</v>
      </c>
      <c r="Q130">
        <v>1000</v>
      </c>
      <c r="X130">
        <v>0.001</v>
      </c>
      <c r="Y130">
        <v>12050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0.001</v>
      </c>
      <c r="AH130">
        <v>2</v>
      </c>
      <c r="AI130">
        <v>31893720</v>
      </c>
      <c r="AJ130">
        <v>132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ROW(Source!A90)</f>
        <v>90</v>
      </c>
      <c r="B131">
        <v>31893730</v>
      </c>
      <c r="C131">
        <v>31893715</v>
      </c>
      <c r="D131">
        <v>27379604</v>
      </c>
      <c r="E131">
        <v>1</v>
      </c>
      <c r="F131">
        <v>1</v>
      </c>
      <c r="G131">
        <v>1</v>
      </c>
      <c r="H131">
        <v>3</v>
      </c>
      <c r="I131" t="s">
        <v>397</v>
      </c>
      <c r="J131" t="s">
        <v>398</v>
      </c>
      <c r="K131" t="s">
        <v>399</v>
      </c>
      <c r="L131">
        <v>1339</v>
      </c>
      <c r="N131">
        <v>1007</v>
      </c>
      <c r="O131" t="s">
        <v>68</v>
      </c>
      <c r="P131" t="s">
        <v>68</v>
      </c>
      <c r="Q131">
        <v>1</v>
      </c>
      <c r="X131">
        <v>0.17</v>
      </c>
      <c r="Y131">
        <v>820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0.17</v>
      </c>
      <c r="AH131">
        <v>2</v>
      </c>
      <c r="AI131">
        <v>31893721</v>
      </c>
      <c r="AJ131">
        <v>133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ROW(Source!A90)</f>
        <v>90</v>
      </c>
      <c r="B132">
        <v>31893731</v>
      </c>
      <c r="C132">
        <v>31893715</v>
      </c>
      <c r="D132">
        <v>27407537</v>
      </c>
      <c r="E132">
        <v>1</v>
      </c>
      <c r="F132">
        <v>1</v>
      </c>
      <c r="G132">
        <v>1</v>
      </c>
      <c r="H132">
        <v>3</v>
      </c>
      <c r="I132" t="s">
        <v>151</v>
      </c>
      <c r="J132" t="s">
        <v>153</v>
      </c>
      <c r="K132" t="s">
        <v>152</v>
      </c>
      <c r="L132">
        <v>1339</v>
      </c>
      <c r="N132">
        <v>1007</v>
      </c>
      <c r="O132" t="s">
        <v>68</v>
      </c>
      <c r="P132" t="s">
        <v>68</v>
      </c>
      <c r="Q132">
        <v>1</v>
      </c>
      <c r="X132">
        <v>5.9</v>
      </c>
      <c r="Y132">
        <v>610.11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5.9</v>
      </c>
      <c r="AH132">
        <v>2</v>
      </c>
      <c r="AI132">
        <v>31893722</v>
      </c>
      <c r="AJ132">
        <v>134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ROW(Source!A90)</f>
        <v>90</v>
      </c>
      <c r="B133">
        <v>31893732</v>
      </c>
      <c r="C133">
        <v>31893715</v>
      </c>
      <c r="D133">
        <v>27407704</v>
      </c>
      <c r="E133">
        <v>1</v>
      </c>
      <c r="F133">
        <v>1</v>
      </c>
      <c r="G133">
        <v>1</v>
      </c>
      <c r="H133">
        <v>3</v>
      </c>
      <c r="I133" t="s">
        <v>155</v>
      </c>
      <c r="J133" t="s">
        <v>157</v>
      </c>
      <c r="K133" t="s">
        <v>156</v>
      </c>
      <c r="L133">
        <v>1339</v>
      </c>
      <c r="N133">
        <v>1007</v>
      </c>
      <c r="O133" t="s">
        <v>68</v>
      </c>
      <c r="P133" t="s">
        <v>68</v>
      </c>
      <c r="Q133">
        <v>1</v>
      </c>
      <c r="X133">
        <v>0.06</v>
      </c>
      <c r="Y133">
        <v>456.93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0.06</v>
      </c>
      <c r="AH133">
        <v>2</v>
      </c>
      <c r="AI133">
        <v>31893723</v>
      </c>
      <c r="AJ133">
        <v>135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ROW(Source!A90)</f>
        <v>90</v>
      </c>
      <c r="B134">
        <v>31893733</v>
      </c>
      <c r="C134">
        <v>31893715</v>
      </c>
      <c r="D134">
        <v>27417684</v>
      </c>
      <c r="E134">
        <v>1</v>
      </c>
      <c r="F134">
        <v>1</v>
      </c>
      <c r="G134">
        <v>1</v>
      </c>
      <c r="H134">
        <v>3</v>
      </c>
      <c r="I134" t="s">
        <v>565</v>
      </c>
      <c r="J134" t="s">
        <v>566</v>
      </c>
      <c r="K134" t="s">
        <v>567</v>
      </c>
      <c r="L134">
        <v>1301</v>
      </c>
      <c r="N134">
        <v>1003</v>
      </c>
      <c r="O134" t="s">
        <v>221</v>
      </c>
      <c r="P134" t="s">
        <v>221</v>
      </c>
      <c r="Q134">
        <v>1</v>
      </c>
      <c r="X134">
        <v>100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G134">
        <v>100</v>
      </c>
      <c r="AH134">
        <v>3</v>
      </c>
      <c r="AI134">
        <v>-1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ROW(Source!A93)</f>
        <v>93</v>
      </c>
      <c r="B135">
        <v>31893747</v>
      </c>
      <c r="C135">
        <v>31893735</v>
      </c>
      <c r="D135">
        <v>27494941</v>
      </c>
      <c r="E135">
        <v>1</v>
      </c>
      <c r="F135">
        <v>1</v>
      </c>
      <c r="G135">
        <v>1</v>
      </c>
      <c r="H135">
        <v>1</v>
      </c>
      <c r="I135" t="s">
        <v>386</v>
      </c>
      <c r="K135" t="s">
        <v>387</v>
      </c>
      <c r="L135">
        <v>1369</v>
      </c>
      <c r="N135">
        <v>1013</v>
      </c>
      <c r="O135" t="s">
        <v>376</v>
      </c>
      <c r="P135" t="s">
        <v>376</v>
      </c>
      <c r="Q135">
        <v>1</v>
      </c>
      <c r="X135">
        <v>76.08</v>
      </c>
      <c r="Y135">
        <v>0</v>
      </c>
      <c r="Z135">
        <v>0</v>
      </c>
      <c r="AA135">
        <v>0</v>
      </c>
      <c r="AB135">
        <v>8.53</v>
      </c>
      <c r="AC135">
        <v>0</v>
      </c>
      <c r="AD135">
        <v>1</v>
      </c>
      <c r="AE135">
        <v>1</v>
      </c>
      <c r="AG135">
        <v>76.08</v>
      </c>
      <c r="AH135">
        <v>2</v>
      </c>
      <c r="AI135">
        <v>31893736</v>
      </c>
      <c r="AJ135">
        <v>137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ROW(Source!A93)</f>
        <v>93</v>
      </c>
      <c r="B136">
        <v>31893748</v>
      </c>
      <c r="C136">
        <v>31893735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26</v>
      </c>
      <c r="K136" t="s">
        <v>377</v>
      </c>
      <c r="L136">
        <v>608254</v>
      </c>
      <c r="N136">
        <v>1013</v>
      </c>
      <c r="O136" t="s">
        <v>378</v>
      </c>
      <c r="P136" t="s">
        <v>378</v>
      </c>
      <c r="Q136">
        <v>1</v>
      </c>
      <c r="X136">
        <v>0.68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G136">
        <v>0.68</v>
      </c>
      <c r="AH136">
        <v>2</v>
      </c>
      <c r="AI136">
        <v>31893737</v>
      </c>
      <c r="AJ136">
        <v>138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ROW(Source!A93)</f>
        <v>93</v>
      </c>
      <c r="B137">
        <v>31893749</v>
      </c>
      <c r="C137">
        <v>31893735</v>
      </c>
      <c r="D137">
        <v>27439499</v>
      </c>
      <c r="E137">
        <v>1</v>
      </c>
      <c r="F137">
        <v>1</v>
      </c>
      <c r="G137">
        <v>1</v>
      </c>
      <c r="H137">
        <v>2</v>
      </c>
      <c r="I137" t="s">
        <v>388</v>
      </c>
      <c r="J137" t="s">
        <v>389</v>
      </c>
      <c r="K137" t="s">
        <v>390</v>
      </c>
      <c r="L137">
        <v>1368</v>
      </c>
      <c r="N137">
        <v>1011</v>
      </c>
      <c r="O137" t="s">
        <v>382</v>
      </c>
      <c r="P137" t="s">
        <v>382</v>
      </c>
      <c r="Q137">
        <v>1</v>
      </c>
      <c r="X137">
        <v>0.68</v>
      </c>
      <c r="Y137">
        <v>0</v>
      </c>
      <c r="Z137">
        <v>112.67</v>
      </c>
      <c r="AA137">
        <v>13.61</v>
      </c>
      <c r="AB137">
        <v>0</v>
      </c>
      <c r="AC137">
        <v>0</v>
      </c>
      <c r="AD137">
        <v>1</v>
      </c>
      <c r="AE137">
        <v>0</v>
      </c>
      <c r="AG137">
        <v>0.68</v>
      </c>
      <c r="AH137">
        <v>2</v>
      </c>
      <c r="AI137">
        <v>31893738</v>
      </c>
      <c r="AJ137">
        <v>139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ROW(Source!A93)</f>
        <v>93</v>
      </c>
      <c r="B138">
        <v>31893750</v>
      </c>
      <c r="C138">
        <v>31893735</v>
      </c>
      <c r="D138">
        <v>27441327</v>
      </c>
      <c r="E138">
        <v>1</v>
      </c>
      <c r="F138">
        <v>1</v>
      </c>
      <c r="G138">
        <v>1</v>
      </c>
      <c r="H138">
        <v>2</v>
      </c>
      <c r="I138" t="s">
        <v>391</v>
      </c>
      <c r="J138" t="s">
        <v>392</v>
      </c>
      <c r="K138" t="s">
        <v>393</v>
      </c>
      <c r="L138">
        <v>1368</v>
      </c>
      <c r="N138">
        <v>1011</v>
      </c>
      <c r="O138" t="s">
        <v>382</v>
      </c>
      <c r="P138" t="s">
        <v>382</v>
      </c>
      <c r="Q138">
        <v>1</v>
      </c>
      <c r="X138">
        <v>0.04</v>
      </c>
      <c r="Y138">
        <v>0</v>
      </c>
      <c r="Z138">
        <v>93.37</v>
      </c>
      <c r="AA138">
        <v>11.69</v>
      </c>
      <c r="AB138">
        <v>0</v>
      </c>
      <c r="AC138">
        <v>0</v>
      </c>
      <c r="AD138">
        <v>1</v>
      </c>
      <c r="AE138">
        <v>0</v>
      </c>
      <c r="AG138">
        <v>0.04</v>
      </c>
      <c r="AH138">
        <v>2</v>
      </c>
      <c r="AI138">
        <v>31893739</v>
      </c>
      <c r="AJ138">
        <v>140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ROW(Source!A93)</f>
        <v>93</v>
      </c>
      <c r="B139">
        <v>31893751</v>
      </c>
      <c r="C139">
        <v>31893735</v>
      </c>
      <c r="D139">
        <v>27378576</v>
      </c>
      <c r="E139">
        <v>1</v>
      </c>
      <c r="F139">
        <v>1</v>
      </c>
      <c r="G139">
        <v>1</v>
      </c>
      <c r="H139">
        <v>3</v>
      </c>
      <c r="I139" t="s">
        <v>394</v>
      </c>
      <c r="J139" t="s">
        <v>395</v>
      </c>
      <c r="K139" t="s">
        <v>396</v>
      </c>
      <c r="L139">
        <v>1348</v>
      </c>
      <c r="N139">
        <v>1009</v>
      </c>
      <c r="O139" t="s">
        <v>83</v>
      </c>
      <c r="P139" t="s">
        <v>83</v>
      </c>
      <c r="Q139">
        <v>1000</v>
      </c>
      <c r="X139">
        <v>0.001</v>
      </c>
      <c r="Y139">
        <v>12050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0.001</v>
      </c>
      <c r="AH139">
        <v>2</v>
      </c>
      <c r="AI139">
        <v>31893740</v>
      </c>
      <c r="AJ139">
        <v>141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ROW(Source!A93)</f>
        <v>93</v>
      </c>
      <c r="B140">
        <v>31893752</v>
      </c>
      <c r="C140">
        <v>31893735</v>
      </c>
      <c r="D140">
        <v>27379604</v>
      </c>
      <c r="E140">
        <v>1</v>
      </c>
      <c r="F140">
        <v>1</v>
      </c>
      <c r="G140">
        <v>1</v>
      </c>
      <c r="H140">
        <v>3</v>
      </c>
      <c r="I140" t="s">
        <v>397</v>
      </c>
      <c r="J140" t="s">
        <v>398</v>
      </c>
      <c r="K140" t="s">
        <v>399</v>
      </c>
      <c r="L140">
        <v>1339</v>
      </c>
      <c r="N140">
        <v>1007</v>
      </c>
      <c r="O140" t="s">
        <v>68</v>
      </c>
      <c r="P140" t="s">
        <v>68</v>
      </c>
      <c r="Q140">
        <v>1</v>
      </c>
      <c r="X140">
        <v>0.17</v>
      </c>
      <c r="Y140">
        <v>820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0.17</v>
      </c>
      <c r="AH140">
        <v>2</v>
      </c>
      <c r="AI140">
        <v>31893741</v>
      </c>
      <c r="AJ140">
        <v>142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ROW(Source!A93)</f>
        <v>93</v>
      </c>
      <c r="B141">
        <v>31893753</v>
      </c>
      <c r="C141">
        <v>31893735</v>
      </c>
      <c r="D141">
        <v>27407537</v>
      </c>
      <c r="E141">
        <v>1</v>
      </c>
      <c r="F141">
        <v>1</v>
      </c>
      <c r="G141">
        <v>1</v>
      </c>
      <c r="H141">
        <v>3</v>
      </c>
      <c r="I141" t="s">
        <v>151</v>
      </c>
      <c r="J141" t="s">
        <v>153</v>
      </c>
      <c r="K141" t="s">
        <v>152</v>
      </c>
      <c r="L141">
        <v>1339</v>
      </c>
      <c r="N141">
        <v>1007</v>
      </c>
      <c r="O141" t="s">
        <v>68</v>
      </c>
      <c r="P141" t="s">
        <v>68</v>
      </c>
      <c r="Q141">
        <v>1</v>
      </c>
      <c r="X141">
        <v>5.9</v>
      </c>
      <c r="Y141">
        <v>610.11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5.9</v>
      </c>
      <c r="AH141">
        <v>2</v>
      </c>
      <c r="AI141">
        <v>31893742</v>
      </c>
      <c r="AJ141">
        <v>143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ROW(Source!A93)</f>
        <v>93</v>
      </c>
      <c r="B142">
        <v>31893754</v>
      </c>
      <c r="C142">
        <v>31893735</v>
      </c>
      <c r="D142">
        <v>27407704</v>
      </c>
      <c r="E142">
        <v>1</v>
      </c>
      <c r="F142">
        <v>1</v>
      </c>
      <c r="G142">
        <v>1</v>
      </c>
      <c r="H142">
        <v>3</v>
      </c>
      <c r="I142" t="s">
        <v>155</v>
      </c>
      <c r="J142" t="s">
        <v>157</v>
      </c>
      <c r="K142" t="s">
        <v>156</v>
      </c>
      <c r="L142">
        <v>1339</v>
      </c>
      <c r="N142">
        <v>1007</v>
      </c>
      <c r="O142" t="s">
        <v>68</v>
      </c>
      <c r="P142" t="s">
        <v>68</v>
      </c>
      <c r="Q142">
        <v>1</v>
      </c>
      <c r="X142">
        <v>0.06</v>
      </c>
      <c r="Y142">
        <v>456.93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0.06</v>
      </c>
      <c r="AH142">
        <v>2</v>
      </c>
      <c r="AI142">
        <v>31893744</v>
      </c>
      <c r="AJ142">
        <v>145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ROW(Source!A93)</f>
        <v>93</v>
      </c>
      <c r="B143">
        <v>31893755</v>
      </c>
      <c r="C143">
        <v>31893735</v>
      </c>
      <c r="D143">
        <v>27417684</v>
      </c>
      <c r="E143">
        <v>1</v>
      </c>
      <c r="F143">
        <v>1</v>
      </c>
      <c r="G143">
        <v>1</v>
      </c>
      <c r="H143">
        <v>3</v>
      </c>
      <c r="I143" t="s">
        <v>565</v>
      </c>
      <c r="J143" t="s">
        <v>566</v>
      </c>
      <c r="K143" t="s">
        <v>567</v>
      </c>
      <c r="L143">
        <v>1301</v>
      </c>
      <c r="N143">
        <v>1003</v>
      </c>
      <c r="O143" t="s">
        <v>221</v>
      </c>
      <c r="P143" t="s">
        <v>221</v>
      </c>
      <c r="Q143">
        <v>1</v>
      </c>
      <c r="X143">
        <v>100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G143">
        <v>100</v>
      </c>
      <c r="AH143">
        <v>3</v>
      </c>
      <c r="AI143">
        <v>-1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ROW(Source!A94)</f>
        <v>94</v>
      </c>
      <c r="B144">
        <v>31893747</v>
      </c>
      <c r="C144">
        <v>31893735</v>
      </c>
      <c r="D144">
        <v>27494941</v>
      </c>
      <c r="E144">
        <v>1</v>
      </c>
      <c r="F144">
        <v>1</v>
      </c>
      <c r="G144">
        <v>1</v>
      </c>
      <c r="H144">
        <v>1</v>
      </c>
      <c r="I144" t="s">
        <v>386</v>
      </c>
      <c r="K144" t="s">
        <v>387</v>
      </c>
      <c r="L144">
        <v>1369</v>
      </c>
      <c r="N144">
        <v>1013</v>
      </c>
      <c r="O144" t="s">
        <v>376</v>
      </c>
      <c r="P144" t="s">
        <v>376</v>
      </c>
      <c r="Q144">
        <v>1</v>
      </c>
      <c r="X144">
        <v>76.08</v>
      </c>
      <c r="Y144">
        <v>0</v>
      </c>
      <c r="Z144">
        <v>0</v>
      </c>
      <c r="AA144">
        <v>0</v>
      </c>
      <c r="AB144">
        <v>8.53</v>
      </c>
      <c r="AC144">
        <v>0</v>
      </c>
      <c r="AD144">
        <v>1</v>
      </c>
      <c r="AE144">
        <v>1</v>
      </c>
      <c r="AG144">
        <v>76.08</v>
      </c>
      <c r="AH144">
        <v>2</v>
      </c>
      <c r="AI144">
        <v>31893736</v>
      </c>
      <c r="AJ144">
        <v>148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ROW(Source!A94)</f>
        <v>94</v>
      </c>
      <c r="B145">
        <v>31893748</v>
      </c>
      <c r="C145">
        <v>31893735</v>
      </c>
      <c r="D145">
        <v>121548</v>
      </c>
      <c r="E145">
        <v>1</v>
      </c>
      <c r="F145">
        <v>1</v>
      </c>
      <c r="G145">
        <v>1</v>
      </c>
      <c r="H145">
        <v>1</v>
      </c>
      <c r="I145" t="s">
        <v>26</v>
      </c>
      <c r="K145" t="s">
        <v>377</v>
      </c>
      <c r="L145">
        <v>608254</v>
      </c>
      <c r="N145">
        <v>1013</v>
      </c>
      <c r="O145" t="s">
        <v>378</v>
      </c>
      <c r="P145" t="s">
        <v>378</v>
      </c>
      <c r="Q145">
        <v>1</v>
      </c>
      <c r="X145">
        <v>0.68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2</v>
      </c>
      <c r="AG145">
        <v>0.68</v>
      </c>
      <c r="AH145">
        <v>2</v>
      </c>
      <c r="AI145">
        <v>31893737</v>
      </c>
      <c r="AJ145">
        <v>149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ROW(Source!A94)</f>
        <v>94</v>
      </c>
      <c r="B146">
        <v>31893749</v>
      </c>
      <c r="C146">
        <v>31893735</v>
      </c>
      <c r="D146">
        <v>27439499</v>
      </c>
      <c r="E146">
        <v>1</v>
      </c>
      <c r="F146">
        <v>1</v>
      </c>
      <c r="G146">
        <v>1</v>
      </c>
      <c r="H146">
        <v>2</v>
      </c>
      <c r="I146" t="s">
        <v>388</v>
      </c>
      <c r="J146" t="s">
        <v>389</v>
      </c>
      <c r="K146" t="s">
        <v>390</v>
      </c>
      <c r="L146">
        <v>1368</v>
      </c>
      <c r="N146">
        <v>1011</v>
      </c>
      <c r="O146" t="s">
        <v>382</v>
      </c>
      <c r="P146" t="s">
        <v>382</v>
      </c>
      <c r="Q146">
        <v>1</v>
      </c>
      <c r="X146">
        <v>0.68</v>
      </c>
      <c r="Y146">
        <v>0</v>
      </c>
      <c r="Z146">
        <v>112.67</v>
      </c>
      <c r="AA146">
        <v>13.61</v>
      </c>
      <c r="AB146">
        <v>0</v>
      </c>
      <c r="AC146">
        <v>0</v>
      </c>
      <c r="AD146">
        <v>1</v>
      </c>
      <c r="AE146">
        <v>0</v>
      </c>
      <c r="AG146">
        <v>0.68</v>
      </c>
      <c r="AH146">
        <v>2</v>
      </c>
      <c r="AI146">
        <v>31893738</v>
      </c>
      <c r="AJ146">
        <v>150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ROW(Source!A94)</f>
        <v>94</v>
      </c>
      <c r="B147">
        <v>31893750</v>
      </c>
      <c r="C147">
        <v>31893735</v>
      </c>
      <c r="D147">
        <v>27441327</v>
      </c>
      <c r="E147">
        <v>1</v>
      </c>
      <c r="F147">
        <v>1</v>
      </c>
      <c r="G147">
        <v>1</v>
      </c>
      <c r="H147">
        <v>2</v>
      </c>
      <c r="I147" t="s">
        <v>391</v>
      </c>
      <c r="J147" t="s">
        <v>392</v>
      </c>
      <c r="K147" t="s">
        <v>393</v>
      </c>
      <c r="L147">
        <v>1368</v>
      </c>
      <c r="N147">
        <v>1011</v>
      </c>
      <c r="O147" t="s">
        <v>382</v>
      </c>
      <c r="P147" t="s">
        <v>382</v>
      </c>
      <c r="Q147">
        <v>1</v>
      </c>
      <c r="X147">
        <v>0.04</v>
      </c>
      <c r="Y147">
        <v>0</v>
      </c>
      <c r="Z147">
        <v>93.37</v>
      </c>
      <c r="AA147">
        <v>11.69</v>
      </c>
      <c r="AB147">
        <v>0</v>
      </c>
      <c r="AC147">
        <v>0</v>
      </c>
      <c r="AD147">
        <v>1</v>
      </c>
      <c r="AE147">
        <v>0</v>
      </c>
      <c r="AG147">
        <v>0.04</v>
      </c>
      <c r="AH147">
        <v>2</v>
      </c>
      <c r="AI147">
        <v>31893739</v>
      </c>
      <c r="AJ147">
        <v>151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ROW(Source!A94)</f>
        <v>94</v>
      </c>
      <c r="B148">
        <v>31893751</v>
      </c>
      <c r="C148">
        <v>31893735</v>
      </c>
      <c r="D148">
        <v>27378576</v>
      </c>
      <c r="E148">
        <v>1</v>
      </c>
      <c r="F148">
        <v>1</v>
      </c>
      <c r="G148">
        <v>1</v>
      </c>
      <c r="H148">
        <v>3</v>
      </c>
      <c r="I148" t="s">
        <v>394</v>
      </c>
      <c r="J148" t="s">
        <v>395</v>
      </c>
      <c r="K148" t="s">
        <v>396</v>
      </c>
      <c r="L148">
        <v>1348</v>
      </c>
      <c r="N148">
        <v>1009</v>
      </c>
      <c r="O148" t="s">
        <v>83</v>
      </c>
      <c r="P148" t="s">
        <v>83</v>
      </c>
      <c r="Q148">
        <v>1000</v>
      </c>
      <c r="X148">
        <v>0.001</v>
      </c>
      <c r="Y148">
        <v>12050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0.001</v>
      </c>
      <c r="AH148">
        <v>2</v>
      </c>
      <c r="AI148">
        <v>31893740</v>
      </c>
      <c r="AJ148">
        <v>152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ROW(Source!A94)</f>
        <v>94</v>
      </c>
      <c r="B149">
        <v>31893752</v>
      </c>
      <c r="C149">
        <v>31893735</v>
      </c>
      <c r="D149">
        <v>27379604</v>
      </c>
      <c r="E149">
        <v>1</v>
      </c>
      <c r="F149">
        <v>1</v>
      </c>
      <c r="G149">
        <v>1</v>
      </c>
      <c r="H149">
        <v>3</v>
      </c>
      <c r="I149" t="s">
        <v>397</v>
      </c>
      <c r="J149" t="s">
        <v>398</v>
      </c>
      <c r="K149" t="s">
        <v>399</v>
      </c>
      <c r="L149">
        <v>1339</v>
      </c>
      <c r="N149">
        <v>1007</v>
      </c>
      <c r="O149" t="s">
        <v>68</v>
      </c>
      <c r="P149" t="s">
        <v>68</v>
      </c>
      <c r="Q149">
        <v>1</v>
      </c>
      <c r="X149">
        <v>0.17</v>
      </c>
      <c r="Y149">
        <v>820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0.17</v>
      </c>
      <c r="AH149">
        <v>2</v>
      </c>
      <c r="AI149">
        <v>31893741</v>
      </c>
      <c r="AJ149">
        <v>153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ROW(Source!A94)</f>
        <v>94</v>
      </c>
      <c r="B150">
        <v>31893753</v>
      </c>
      <c r="C150">
        <v>31893735</v>
      </c>
      <c r="D150">
        <v>27407537</v>
      </c>
      <c r="E150">
        <v>1</v>
      </c>
      <c r="F150">
        <v>1</v>
      </c>
      <c r="G150">
        <v>1</v>
      </c>
      <c r="H150">
        <v>3</v>
      </c>
      <c r="I150" t="s">
        <v>151</v>
      </c>
      <c r="J150" t="s">
        <v>153</v>
      </c>
      <c r="K150" t="s">
        <v>152</v>
      </c>
      <c r="L150">
        <v>1339</v>
      </c>
      <c r="N150">
        <v>1007</v>
      </c>
      <c r="O150" t="s">
        <v>68</v>
      </c>
      <c r="P150" t="s">
        <v>68</v>
      </c>
      <c r="Q150">
        <v>1</v>
      </c>
      <c r="X150">
        <v>5.9</v>
      </c>
      <c r="Y150">
        <v>610.11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5.9</v>
      </c>
      <c r="AH150">
        <v>2</v>
      </c>
      <c r="AI150">
        <v>31893742</v>
      </c>
      <c r="AJ150">
        <v>154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ROW(Source!A94)</f>
        <v>94</v>
      </c>
      <c r="B151">
        <v>31893754</v>
      </c>
      <c r="C151">
        <v>31893735</v>
      </c>
      <c r="D151">
        <v>27407704</v>
      </c>
      <c r="E151">
        <v>1</v>
      </c>
      <c r="F151">
        <v>1</v>
      </c>
      <c r="G151">
        <v>1</v>
      </c>
      <c r="H151">
        <v>3</v>
      </c>
      <c r="I151" t="s">
        <v>155</v>
      </c>
      <c r="J151" t="s">
        <v>157</v>
      </c>
      <c r="K151" t="s">
        <v>156</v>
      </c>
      <c r="L151">
        <v>1339</v>
      </c>
      <c r="N151">
        <v>1007</v>
      </c>
      <c r="O151" t="s">
        <v>68</v>
      </c>
      <c r="P151" t="s">
        <v>68</v>
      </c>
      <c r="Q151">
        <v>1</v>
      </c>
      <c r="X151">
        <v>0.06</v>
      </c>
      <c r="Y151">
        <v>456.93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0.06</v>
      </c>
      <c r="AH151">
        <v>2</v>
      </c>
      <c r="AI151">
        <v>31893744</v>
      </c>
      <c r="AJ151">
        <v>156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ROW(Source!A94)</f>
        <v>94</v>
      </c>
      <c r="B152">
        <v>31893755</v>
      </c>
      <c r="C152">
        <v>31893735</v>
      </c>
      <c r="D152">
        <v>27417684</v>
      </c>
      <c r="E152">
        <v>1</v>
      </c>
      <c r="F152">
        <v>1</v>
      </c>
      <c r="G152">
        <v>1</v>
      </c>
      <c r="H152">
        <v>3</v>
      </c>
      <c r="I152" t="s">
        <v>565</v>
      </c>
      <c r="J152" t="s">
        <v>566</v>
      </c>
      <c r="K152" t="s">
        <v>567</v>
      </c>
      <c r="L152">
        <v>1301</v>
      </c>
      <c r="N152">
        <v>1003</v>
      </c>
      <c r="O152" t="s">
        <v>221</v>
      </c>
      <c r="P152" t="s">
        <v>221</v>
      </c>
      <c r="Q152">
        <v>1</v>
      </c>
      <c r="X152">
        <v>100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G152">
        <v>100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ROW(Source!A105)</f>
        <v>105</v>
      </c>
      <c r="B153">
        <v>31893768</v>
      </c>
      <c r="C153">
        <v>31893766</v>
      </c>
      <c r="D153">
        <v>27499699</v>
      </c>
      <c r="E153">
        <v>1</v>
      </c>
      <c r="F153">
        <v>1</v>
      </c>
      <c r="G153">
        <v>1</v>
      </c>
      <c r="H153">
        <v>1</v>
      </c>
      <c r="I153" t="s">
        <v>454</v>
      </c>
      <c r="K153" t="s">
        <v>455</v>
      </c>
      <c r="L153">
        <v>1369</v>
      </c>
      <c r="N153">
        <v>1013</v>
      </c>
      <c r="O153" t="s">
        <v>376</v>
      </c>
      <c r="P153" t="s">
        <v>376</v>
      </c>
      <c r="Q153">
        <v>1</v>
      </c>
      <c r="X153">
        <v>88.5</v>
      </c>
      <c r="Y153">
        <v>0</v>
      </c>
      <c r="Z153">
        <v>0</v>
      </c>
      <c r="AA153">
        <v>0</v>
      </c>
      <c r="AB153">
        <v>7.56</v>
      </c>
      <c r="AC153">
        <v>0</v>
      </c>
      <c r="AD153">
        <v>1</v>
      </c>
      <c r="AE153">
        <v>1</v>
      </c>
      <c r="AG153">
        <v>88.5</v>
      </c>
      <c r="AH153">
        <v>2</v>
      </c>
      <c r="AI153">
        <v>31893767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ROW(Source!A106)</f>
        <v>106</v>
      </c>
      <c r="B154">
        <v>31893768</v>
      </c>
      <c r="C154">
        <v>31893766</v>
      </c>
      <c r="D154">
        <v>27499699</v>
      </c>
      <c r="E154">
        <v>1</v>
      </c>
      <c r="F154">
        <v>1</v>
      </c>
      <c r="G154">
        <v>1</v>
      </c>
      <c r="H154">
        <v>1</v>
      </c>
      <c r="I154" t="s">
        <v>454</v>
      </c>
      <c r="K154" t="s">
        <v>455</v>
      </c>
      <c r="L154">
        <v>1369</v>
      </c>
      <c r="N154">
        <v>1013</v>
      </c>
      <c r="O154" t="s">
        <v>376</v>
      </c>
      <c r="P154" t="s">
        <v>376</v>
      </c>
      <c r="Q154">
        <v>1</v>
      </c>
      <c r="X154">
        <v>88.5</v>
      </c>
      <c r="Y154">
        <v>0</v>
      </c>
      <c r="Z154">
        <v>0</v>
      </c>
      <c r="AA154">
        <v>0</v>
      </c>
      <c r="AB154">
        <v>7.56</v>
      </c>
      <c r="AC154">
        <v>0</v>
      </c>
      <c r="AD154">
        <v>1</v>
      </c>
      <c r="AE154">
        <v>1</v>
      </c>
      <c r="AG154">
        <v>88.5</v>
      </c>
      <c r="AH154">
        <v>2</v>
      </c>
      <c r="AI154">
        <v>31893767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ROW(Source!A107)</f>
        <v>107</v>
      </c>
      <c r="B155">
        <v>31893769</v>
      </c>
      <c r="C155">
        <v>31893026</v>
      </c>
      <c r="D155">
        <v>27494941</v>
      </c>
      <c r="E155">
        <v>1</v>
      </c>
      <c r="F155">
        <v>1</v>
      </c>
      <c r="G155">
        <v>1</v>
      </c>
      <c r="H155">
        <v>1</v>
      </c>
      <c r="I155" t="s">
        <v>386</v>
      </c>
      <c r="K155" t="s">
        <v>387</v>
      </c>
      <c r="L155">
        <v>1369</v>
      </c>
      <c r="N155">
        <v>1013</v>
      </c>
      <c r="O155" t="s">
        <v>376</v>
      </c>
      <c r="P155" t="s">
        <v>376</v>
      </c>
      <c r="Q155">
        <v>1</v>
      </c>
      <c r="X155">
        <v>26.24</v>
      </c>
      <c r="Y155">
        <v>0</v>
      </c>
      <c r="Z155">
        <v>0</v>
      </c>
      <c r="AA155">
        <v>0</v>
      </c>
      <c r="AB155">
        <v>8.53</v>
      </c>
      <c r="AC155">
        <v>0</v>
      </c>
      <c r="AD155">
        <v>1</v>
      </c>
      <c r="AE155">
        <v>1</v>
      </c>
      <c r="AG155">
        <v>26.24</v>
      </c>
      <c r="AH155">
        <v>2</v>
      </c>
      <c r="AI155">
        <v>31893769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ROW(Source!A107)</f>
        <v>107</v>
      </c>
      <c r="B156">
        <v>31893770</v>
      </c>
      <c r="C156">
        <v>31893026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26</v>
      </c>
      <c r="K156" t="s">
        <v>377</v>
      </c>
      <c r="L156">
        <v>608254</v>
      </c>
      <c r="N156">
        <v>1013</v>
      </c>
      <c r="O156" t="s">
        <v>378</v>
      </c>
      <c r="P156" t="s">
        <v>378</v>
      </c>
      <c r="Q156">
        <v>1</v>
      </c>
      <c r="X156">
        <v>3.17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G156">
        <v>3.17</v>
      </c>
      <c r="AH156">
        <v>2</v>
      </c>
      <c r="AI156">
        <v>31893770</v>
      </c>
      <c r="AJ156">
        <v>162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ROW(Source!A107)</f>
        <v>107</v>
      </c>
      <c r="B157">
        <v>31893771</v>
      </c>
      <c r="C157">
        <v>31893026</v>
      </c>
      <c r="D157">
        <v>27439571</v>
      </c>
      <c r="E157">
        <v>1</v>
      </c>
      <c r="F157">
        <v>1</v>
      </c>
      <c r="G157">
        <v>1</v>
      </c>
      <c r="H157">
        <v>2</v>
      </c>
      <c r="I157" t="s">
        <v>402</v>
      </c>
      <c r="J157" t="s">
        <v>403</v>
      </c>
      <c r="K157" t="s">
        <v>404</v>
      </c>
      <c r="L157">
        <v>1368</v>
      </c>
      <c r="N157">
        <v>1011</v>
      </c>
      <c r="O157" t="s">
        <v>382</v>
      </c>
      <c r="P157" t="s">
        <v>382</v>
      </c>
      <c r="Q157">
        <v>1</v>
      </c>
      <c r="X157">
        <v>1.15</v>
      </c>
      <c r="Y157">
        <v>0</v>
      </c>
      <c r="Z157">
        <v>88.42</v>
      </c>
      <c r="AA157">
        <v>10.14</v>
      </c>
      <c r="AB157">
        <v>0</v>
      </c>
      <c r="AC157">
        <v>0</v>
      </c>
      <c r="AD157">
        <v>1</v>
      </c>
      <c r="AE157">
        <v>0</v>
      </c>
      <c r="AG157">
        <v>1.15</v>
      </c>
      <c r="AH157">
        <v>2</v>
      </c>
      <c r="AI157">
        <v>31893771</v>
      </c>
      <c r="AJ157">
        <v>163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ROW(Source!A107)</f>
        <v>107</v>
      </c>
      <c r="B158">
        <v>31893772</v>
      </c>
      <c r="C158">
        <v>31893026</v>
      </c>
      <c r="D158">
        <v>27440082</v>
      </c>
      <c r="E158">
        <v>1</v>
      </c>
      <c r="F158">
        <v>1</v>
      </c>
      <c r="G158">
        <v>1</v>
      </c>
      <c r="H158">
        <v>2</v>
      </c>
      <c r="I158" t="s">
        <v>422</v>
      </c>
      <c r="J158" t="s">
        <v>423</v>
      </c>
      <c r="K158" t="s">
        <v>424</v>
      </c>
      <c r="L158">
        <v>1368</v>
      </c>
      <c r="N158">
        <v>1011</v>
      </c>
      <c r="O158" t="s">
        <v>382</v>
      </c>
      <c r="P158" t="s">
        <v>382</v>
      </c>
      <c r="Q158">
        <v>1</v>
      </c>
      <c r="X158">
        <v>1.48</v>
      </c>
      <c r="Y158">
        <v>0</v>
      </c>
      <c r="Z158">
        <v>66.68</v>
      </c>
      <c r="AA158">
        <v>11.69</v>
      </c>
      <c r="AB158">
        <v>0</v>
      </c>
      <c r="AC158">
        <v>0</v>
      </c>
      <c r="AD158">
        <v>1</v>
      </c>
      <c r="AE158">
        <v>0</v>
      </c>
      <c r="AG158">
        <v>1.48</v>
      </c>
      <c r="AH158">
        <v>2</v>
      </c>
      <c r="AI158">
        <v>31893772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ROW(Source!A107)</f>
        <v>107</v>
      </c>
      <c r="B159">
        <v>31893773</v>
      </c>
      <c r="C159">
        <v>31893026</v>
      </c>
      <c r="D159">
        <v>27440145</v>
      </c>
      <c r="E159">
        <v>1</v>
      </c>
      <c r="F159">
        <v>1</v>
      </c>
      <c r="G159">
        <v>1</v>
      </c>
      <c r="H159">
        <v>2</v>
      </c>
      <c r="I159" t="s">
        <v>411</v>
      </c>
      <c r="J159" t="s">
        <v>412</v>
      </c>
      <c r="K159" t="s">
        <v>413</v>
      </c>
      <c r="L159">
        <v>1368</v>
      </c>
      <c r="N159">
        <v>1011</v>
      </c>
      <c r="O159" t="s">
        <v>382</v>
      </c>
      <c r="P159" t="s">
        <v>382</v>
      </c>
      <c r="Q159">
        <v>1</v>
      </c>
      <c r="X159">
        <v>0.54</v>
      </c>
      <c r="Y159">
        <v>0</v>
      </c>
      <c r="Z159">
        <v>109.42</v>
      </c>
      <c r="AA159">
        <v>11.69</v>
      </c>
      <c r="AB159">
        <v>0</v>
      </c>
      <c r="AC159">
        <v>0</v>
      </c>
      <c r="AD159">
        <v>1</v>
      </c>
      <c r="AE159">
        <v>0</v>
      </c>
      <c r="AG159">
        <v>0.54</v>
      </c>
      <c r="AH159">
        <v>2</v>
      </c>
      <c r="AI159">
        <v>31893773</v>
      </c>
      <c r="AJ159">
        <v>165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ROW(Source!A107)</f>
        <v>107</v>
      </c>
      <c r="B160">
        <v>31893774</v>
      </c>
      <c r="C160">
        <v>31893026</v>
      </c>
      <c r="D160">
        <v>27416046</v>
      </c>
      <c r="E160">
        <v>1</v>
      </c>
      <c r="F160">
        <v>1</v>
      </c>
      <c r="G160">
        <v>1</v>
      </c>
      <c r="H160">
        <v>3</v>
      </c>
      <c r="I160" t="s">
        <v>456</v>
      </c>
      <c r="J160" t="s">
        <v>457</v>
      </c>
      <c r="K160" t="s">
        <v>458</v>
      </c>
      <c r="L160">
        <v>1339</v>
      </c>
      <c r="N160">
        <v>1007</v>
      </c>
      <c r="O160" t="s">
        <v>68</v>
      </c>
      <c r="P160" t="s">
        <v>68</v>
      </c>
      <c r="Q160">
        <v>1</v>
      </c>
      <c r="X160">
        <v>17.4</v>
      </c>
      <c r="Y160">
        <v>146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17.4</v>
      </c>
      <c r="AH160">
        <v>2</v>
      </c>
      <c r="AI160">
        <v>31893774</v>
      </c>
      <c r="AJ160">
        <v>166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ROW(Source!A107)</f>
        <v>107</v>
      </c>
      <c r="B161">
        <v>31893775</v>
      </c>
      <c r="C161">
        <v>31893026</v>
      </c>
      <c r="D161">
        <v>27416566</v>
      </c>
      <c r="E161">
        <v>1</v>
      </c>
      <c r="F161">
        <v>1</v>
      </c>
      <c r="G161">
        <v>1</v>
      </c>
      <c r="H161">
        <v>3</v>
      </c>
      <c r="I161" t="s">
        <v>414</v>
      </c>
      <c r="J161" t="s">
        <v>415</v>
      </c>
      <c r="K161" t="s">
        <v>416</v>
      </c>
      <c r="L161">
        <v>1339</v>
      </c>
      <c r="N161">
        <v>1007</v>
      </c>
      <c r="O161" t="s">
        <v>68</v>
      </c>
      <c r="P161" t="s">
        <v>68</v>
      </c>
      <c r="Q161">
        <v>1</v>
      </c>
      <c r="X161">
        <v>2</v>
      </c>
      <c r="Y161">
        <v>7.14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2</v>
      </c>
      <c r="AH161">
        <v>2</v>
      </c>
      <c r="AI161">
        <v>31893775</v>
      </c>
      <c r="AJ161">
        <v>167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ROW(Source!A108)</f>
        <v>108</v>
      </c>
      <c r="B162">
        <v>31893769</v>
      </c>
      <c r="C162">
        <v>31893026</v>
      </c>
      <c r="D162">
        <v>27494941</v>
      </c>
      <c r="E162">
        <v>1</v>
      </c>
      <c r="F162">
        <v>1</v>
      </c>
      <c r="G162">
        <v>1</v>
      </c>
      <c r="H162">
        <v>1</v>
      </c>
      <c r="I162" t="s">
        <v>386</v>
      </c>
      <c r="K162" t="s">
        <v>387</v>
      </c>
      <c r="L162">
        <v>1369</v>
      </c>
      <c r="N162">
        <v>1013</v>
      </c>
      <c r="O162" t="s">
        <v>376</v>
      </c>
      <c r="P162" t="s">
        <v>376</v>
      </c>
      <c r="Q162">
        <v>1</v>
      </c>
      <c r="X162">
        <v>26.24</v>
      </c>
      <c r="Y162">
        <v>0</v>
      </c>
      <c r="Z162">
        <v>0</v>
      </c>
      <c r="AA162">
        <v>0</v>
      </c>
      <c r="AB162">
        <v>8.53</v>
      </c>
      <c r="AC162">
        <v>0</v>
      </c>
      <c r="AD162">
        <v>1</v>
      </c>
      <c r="AE162">
        <v>1</v>
      </c>
      <c r="AG162">
        <v>26.24</v>
      </c>
      <c r="AH162">
        <v>2</v>
      </c>
      <c r="AI162">
        <v>31893769</v>
      </c>
      <c r="AJ162">
        <v>168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ROW(Source!A108)</f>
        <v>108</v>
      </c>
      <c r="B163">
        <v>31893770</v>
      </c>
      <c r="C163">
        <v>31893026</v>
      </c>
      <c r="D163">
        <v>121548</v>
      </c>
      <c r="E163">
        <v>1</v>
      </c>
      <c r="F163">
        <v>1</v>
      </c>
      <c r="G163">
        <v>1</v>
      </c>
      <c r="H163">
        <v>1</v>
      </c>
      <c r="I163" t="s">
        <v>26</v>
      </c>
      <c r="K163" t="s">
        <v>377</v>
      </c>
      <c r="L163">
        <v>608254</v>
      </c>
      <c r="N163">
        <v>1013</v>
      </c>
      <c r="O163" t="s">
        <v>378</v>
      </c>
      <c r="P163" t="s">
        <v>378</v>
      </c>
      <c r="Q163">
        <v>1</v>
      </c>
      <c r="X163">
        <v>3.17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G163">
        <v>3.17</v>
      </c>
      <c r="AH163">
        <v>2</v>
      </c>
      <c r="AI163">
        <v>31893770</v>
      </c>
      <c r="AJ163">
        <v>169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ROW(Source!A108)</f>
        <v>108</v>
      </c>
      <c r="B164">
        <v>31893771</v>
      </c>
      <c r="C164">
        <v>31893026</v>
      </c>
      <c r="D164">
        <v>27439571</v>
      </c>
      <c r="E164">
        <v>1</v>
      </c>
      <c r="F164">
        <v>1</v>
      </c>
      <c r="G164">
        <v>1</v>
      </c>
      <c r="H164">
        <v>2</v>
      </c>
      <c r="I164" t="s">
        <v>402</v>
      </c>
      <c r="J164" t="s">
        <v>403</v>
      </c>
      <c r="K164" t="s">
        <v>404</v>
      </c>
      <c r="L164">
        <v>1368</v>
      </c>
      <c r="N164">
        <v>1011</v>
      </c>
      <c r="O164" t="s">
        <v>382</v>
      </c>
      <c r="P164" t="s">
        <v>382</v>
      </c>
      <c r="Q164">
        <v>1</v>
      </c>
      <c r="X164">
        <v>1.15</v>
      </c>
      <c r="Y164">
        <v>0</v>
      </c>
      <c r="Z164">
        <v>88.42</v>
      </c>
      <c r="AA164">
        <v>10.14</v>
      </c>
      <c r="AB164">
        <v>0</v>
      </c>
      <c r="AC164">
        <v>0</v>
      </c>
      <c r="AD164">
        <v>1</v>
      </c>
      <c r="AE164">
        <v>0</v>
      </c>
      <c r="AG164">
        <v>1.15</v>
      </c>
      <c r="AH164">
        <v>2</v>
      </c>
      <c r="AI164">
        <v>31893771</v>
      </c>
      <c r="AJ164">
        <v>170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ROW(Source!A108)</f>
        <v>108</v>
      </c>
      <c r="B165">
        <v>31893772</v>
      </c>
      <c r="C165">
        <v>31893026</v>
      </c>
      <c r="D165">
        <v>27440082</v>
      </c>
      <c r="E165">
        <v>1</v>
      </c>
      <c r="F165">
        <v>1</v>
      </c>
      <c r="G165">
        <v>1</v>
      </c>
      <c r="H165">
        <v>2</v>
      </c>
      <c r="I165" t="s">
        <v>422</v>
      </c>
      <c r="J165" t="s">
        <v>423</v>
      </c>
      <c r="K165" t="s">
        <v>424</v>
      </c>
      <c r="L165">
        <v>1368</v>
      </c>
      <c r="N165">
        <v>1011</v>
      </c>
      <c r="O165" t="s">
        <v>382</v>
      </c>
      <c r="P165" t="s">
        <v>382</v>
      </c>
      <c r="Q165">
        <v>1</v>
      </c>
      <c r="X165">
        <v>1.48</v>
      </c>
      <c r="Y165">
        <v>0</v>
      </c>
      <c r="Z165">
        <v>66.68</v>
      </c>
      <c r="AA165">
        <v>11.69</v>
      </c>
      <c r="AB165">
        <v>0</v>
      </c>
      <c r="AC165">
        <v>0</v>
      </c>
      <c r="AD165">
        <v>1</v>
      </c>
      <c r="AE165">
        <v>0</v>
      </c>
      <c r="AG165">
        <v>1.48</v>
      </c>
      <c r="AH165">
        <v>2</v>
      </c>
      <c r="AI165">
        <v>31893772</v>
      </c>
      <c r="AJ165">
        <v>171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ROW(Source!A108)</f>
        <v>108</v>
      </c>
      <c r="B166">
        <v>31893773</v>
      </c>
      <c r="C166">
        <v>31893026</v>
      </c>
      <c r="D166">
        <v>27440145</v>
      </c>
      <c r="E166">
        <v>1</v>
      </c>
      <c r="F166">
        <v>1</v>
      </c>
      <c r="G166">
        <v>1</v>
      </c>
      <c r="H166">
        <v>2</v>
      </c>
      <c r="I166" t="s">
        <v>411</v>
      </c>
      <c r="J166" t="s">
        <v>412</v>
      </c>
      <c r="K166" t="s">
        <v>413</v>
      </c>
      <c r="L166">
        <v>1368</v>
      </c>
      <c r="N166">
        <v>1011</v>
      </c>
      <c r="O166" t="s">
        <v>382</v>
      </c>
      <c r="P166" t="s">
        <v>382</v>
      </c>
      <c r="Q166">
        <v>1</v>
      </c>
      <c r="X166">
        <v>0.54</v>
      </c>
      <c r="Y166">
        <v>0</v>
      </c>
      <c r="Z166">
        <v>109.42</v>
      </c>
      <c r="AA166">
        <v>11.69</v>
      </c>
      <c r="AB166">
        <v>0</v>
      </c>
      <c r="AC166">
        <v>0</v>
      </c>
      <c r="AD166">
        <v>1</v>
      </c>
      <c r="AE166">
        <v>0</v>
      </c>
      <c r="AG166">
        <v>0.54</v>
      </c>
      <c r="AH166">
        <v>2</v>
      </c>
      <c r="AI166">
        <v>31893773</v>
      </c>
      <c r="AJ166">
        <v>172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ROW(Source!A108)</f>
        <v>108</v>
      </c>
      <c r="B167">
        <v>31893774</v>
      </c>
      <c r="C167">
        <v>31893026</v>
      </c>
      <c r="D167">
        <v>27416046</v>
      </c>
      <c r="E167">
        <v>1</v>
      </c>
      <c r="F167">
        <v>1</v>
      </c>
      <c r="G167">
        <v>1</v>
      </c>
      <c r="H167">
        <v>3</v>
      </c>
      <c r="I167" t="s">
        <v>456</v>
      </c>
      <c r="J167" t="s">
        <v>457</v>
      </c>
      <c r="K167" t="s">
        <v>458</v>
      </c>
      <c r="L167">
        <v>1339</v>
      </c>
      <c r="N167">
        <v>1007</v>
      </c>
      <c r="O167" t="s">
        <v>68</v>
      </c>
      <c r="P167" t="s">
        <v>68</v>
      </c>
      <c r="Q167">
        <v>1</v>
      </c>
      <c r="X167">
        <v>17.4</v>
      </c>
      <c r="Y167">
        <v>146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17.4</v>
      </c>
      <c r="AH167">
        <v>2</v>
      </c>
      <c r="AI167">
        <v>31893774</v>
      </c>
      <c r="AJ167">
        <v>173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ROW(Source!A108)</f>
        <v>108</v>
      </c>
      <c r="B168">
        <v>31893775</v>
      </c>
      <c r="C168">
        <v>31893026</v>
      </c>
      <c r="D168">
        <v>27416566</v>
      </c>
      <c r="E168">
        <v>1</v>
      </c>
      <c r="F168">
        <v>1</v>
      </c>
      <c r="G168">
        <v>1</v>
      </c>
      <c r="H168">
        <v>3</v>
      </c>
      <c r="I168" t="s">
        <v>414</v>
      </c>
      <c r="J168" t="s">
        <v>415</v>
      </c>
      <c r="K168" t="s">
        <v>416</v>
      </c>
      <c r="L168">
        <v>1339</v>
      </c>
      <c r="N168">
        <v>1007</v>
      </c>
      <c r="O168" t="s">
        <v>68</v>
      </c>
      <c r="P168" t="s">
        <v>68</v>
      </c>
      <c r="Q168">
        <v>1</v>
      </c>
      <c r="X168">
        <v>2</v>
      </c>
      <c r="Y168">
        <v>7.14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2</v>
      </c>
      <c r="AH168">
        <v>2</v>
      </c>
      <c r="AI168">
        <v>31893775</v>
      </c>
      <c r="AJ168">
        <v>174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ROW(Source!A109)</f>
        <v>109</v>
      </c>
      <c r="B169">
        <v>31893052</v>
      </c>
      <c r="C169">
        <v>31893041</v>
      </c>
      <c r="D169">
        <v>27498362</v>
      </c>
      <c r="E169">
        <v>1</v>
      </c>
      <c r="F169">
        <v>1</v>
      </c>
      <c r="G169">
        <v>1</v>
      </c>
      <c r="H169">
        <v>1</v>
      </c>
      <c r="I169" t="s">
        <v>459</v>
      </c>
      <c r="K169" t="s">
        <v>460</v>
      </c>
      <c r="L169">
        <v>1369</v>
      </c>
      <c r="N169">
        <v>1013</v>
      </c>
      <c r="O169" t="s">
        <v>376</v>
      </c>
      <c r="P169" t="s">
        <v>376</v>
      </c>
      <c r="Q169">
        <v>1</v>
      </c>
      <c r="X169">
        <v>15.12</v>
      </c>
      <c r="Y169">
        <v>0</v>
      </c>
      <c r="Z169">
        <v>0</v>
      </c>
      <c r="AA169">
        <v>0</v>
      </c>
      <c r="AB169">
        <v>9.37</v>
      </c>
      <c r="AC169">
        <v>0</v>
      </c>
      <c r="AD169">
        <v>1</v>
      </c>
      <c r="AE169">
        <v>1</v>
      </c>
      <c r="AG169">
        <v>15.12</v>
      </c>
      <c r="AH169">
        <v>2</v>
      </c>
      <c r="AI169">
        <v>31893042</v>
      </c>
      <c r="AJ169">
        <v>175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ROW(Source!A109)</f>
        <v>109</v>
      </c>
      <c r="B170">
        <v>31893053</v>
      </c>
      <c r="C170">
        <v>31893041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26</v>
      </c>
      <c r="K170" t="s">
        <v>377</v>
      </c>
      <c r="L170">
        <v>608254</v>
      </c>
      <c r="N170">
        <v>1013</v>
      </c>
      <c r="O170" t="s">
        <v>378</v>
      </c>
      <c r="P170" t="s">
        <v>378</v>
      </c>
      <c r="Q170">
        <v>1</v>
      </c>
      <c r="X170">
        <v>0.05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2</v>
      </c>
      <c r="AG170">
        <v>0.05</v>
      </c>
      <c r="AH170">
        <v>2</v>
      </c>
      <c r="AI170">
        <v>31893043</v>
      </c>
      <c r="AJ170">
        <v>176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ROW(Source!A109)</f>
        <v>109</v>
      </c>
      <c r="B171">
        <v>31893054</v>
      </c>
      <c r="C171">
        <v>31893041</v>
      </c>
      <c r="D171">
        <v>27439499</v>
      </c>
      <c r="E171">
        <v>1</v>
      </c>
      <c r="F171">
        <v>1</v>
      </c>
      <c r="G171">
        <v>1</v>
      </c>
      <c r="H171">
        <v>2</v>
      </c>
      <c r="I171" t="s">
        <v>388</v>
      </c>
      <c r="J171" t="s">
        <v>389</v>
      </c>
      <c r="K171" t="s">
        <v>390</v>
      </c>
      <c r="L171">
        <v>1368</v>
      </c>
      <c r="N171">
        <v>1011</v>
      </c>
      <c r="O171" t="s">
        <v>382</v>
      </c>
      <c r="P171" t="s">
        <v>382</v>
      </c>
      <c r="Q171">
        <v>1</v>
      </c>
      <c r="X171">
        <v>0.02</v>
      </c>
      <c r="Y171">
        <v>0</v>
      </c>
      <c r="Z171">
        <v>112.67</v>
      </c>
      <c r="AA171">
        <v>13.61</v>
      </c>
      <c r="AB171">
        <v>0</v>
      </c>
      <c r="AC171">
        <v>0</v>
      </c>
      <c r="AD171">
        <v>1</v>
      </c>
      <c r="AE171">
        <v>0</v>
      </c>
      <c r="AG171">
        <v>0.02</v>
      </c>
      <c r="AH171">
        <v>2</v>
      </c>
      <c r="AI171">
        <v>31893044</v>
      </c>
      <c r="AJ171">
        <v>177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ROW(Source!A109)</f>
        <v>109</v>
      </c>
      <c r="B172">
        <v>31893055</v>
      </c>
      <c r="C172">
        <v>31893041</v>
      </c>
      <c r="D172">
        <v>27439571</v>
      </c>
      <c r="E172">
        <v>1</v>
      </c>
      <c r="F172">
        <v>1</v>
      </c>
      <c r="G172">
        <v>1</v>
      </c>
      <c r="H172">
        <v>2</v>
      </c>
      <c r="I172" t="s">
        <v>402</v>
      </c>
      <c r="J172" t="s">
        <v>403</v>
      </c>
      <c r="K172" t="s">
        <v>404</v>
      </c>
      <c r="L172">
        <v>1368</v>
      </c>
      <c r="N172">
        <v>1011</v>
      </c>
      <c r="O172" t="s">
        <v>382</v>
      </c>
      <c r="P172" t="s">
        <v>382</v>
      </c>
      <c r="Q172">
        <v>1</v>
      </c>
      <c r="X172">
        <v>0.03</v>
      </c>
      <c r="Y172">
        <v>0</v>
      </c>
      <c r="Z172">
        <v>88.42</v>
      </c>
      <c r="AA172">
        <v>10.14</v>
      </c>
      <c r="AB172">
        <v>0</v>
      </c>
      <c r="AC172">
        <v>0</v>
      </c>
      <c r="AD172">
        <v>1</v>
      </c>
      <c r="AE172">
        <v>0</v>
      </c>
      <c r="AG172">
        <v>0.03</v>
      </c>
      <c r="AH172">
        <v>2</v>
      </c>
      <c r="AI172">
        <v>31893045</v>
      </c>
      <c r="AJ172">
        <v>178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ROW(Source!A109)</f>
        <v>109</v>
      </c>
      <c r="B173">
        <v>31893056</v>
      </c>
      <c r="C173">
        <v>31893041</v>
      </c>
      <c r="D173">
        <v>27440205</v>
      </c>
      <c r="E173">
        <v>1</v>
      </c>
      <c r="F173">
        <v>1</v>
      </c>
      <c r="G173">
        <v>1</v>
      </c>
      <c r="H173">
        <v>2</v>
      </c>
      <c r="I173" t="s">
        <v>461</v>
      </c>
      <c r="J173" t="s">
        <v>462</v>
      </c>
      <c r="K173" t="s">
        <v>463</v>
      </c>
      <c r="L173">
        <v>1368</v>
      </c>
      <c r="N173">
        <v>1011</v>
      </c>
      <c r="O173" t="s">
        <v>382</v>
      </c>
      <c r="P173" t="s">
        <v>382</v>
      </c>
      <c r="Q173">
        <v>1</v>
      </c>
      <c r="X173">
        <v>0.85</v>
      </c>
      <c r="Y173">
        <v>0</v>
      </c>
      <c r="Z173">
        <v>59.56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0.85</v>
      </c>
      <c r="AH173">
        <v>2</v>
      </c>
      <c r="AI173">
        <v>31893046</v>
      </c>
      <c r="AJ173">
        <v>179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ROW(Source!A109)</f>
        <v>109</v>
      </c>
      <c r="B174">
        <v>31893057</v>
      </c>
      <c r="C174">
        <v>31893041</v>
      </c>
      <c r="D174">
        <v>27441327</v>
      </c>
      <c r="E174">
        <v>1</v>
      </c>
      <c r="F174">
        <v>1</v>
      </c>
      <c r="G174">
        <v>1</v>
      </c>
      <c r="H174">
        <v>2</v>
      </c>
      <c r="I174" t="s">
        <v>391</v>
      </c>
      <c r="J174" t="s">
        <v>392</v>
      </c>
      <c r="K174" t="s">
        <v>393</v>
      </c>
      <c r="L174">
        <v>1368</v>
      </c>
      <c r="N174">
        <v>1011</v>
      </c>
      <c r="O174" t="s">
        <v>382</v>
      </c>
      <c r="P174" t="s">
        <v>382</v>
      </c>
      <c r="Q174">
        <v>1</v>
      </c>
      <c r="X174">
        <v>0.02</v>
      </c>
      <c r="Y174">
        <v>0</v>
      </c>
      <c r="Z174">
        <v>93.37</v>
      </c>
      <c r="AA174">
        <v>11.69</v>
      </c>
      <c r="AB174">
        <v>0</v>
      </c>
      <c r="AC174">
        <v>0</v>
      </c>
      <c r="AD174">
        <v>1</v>
      </c>
      <c r="AE174">
        <v>0</v>
      </c>
      <c r="AG174">
        <v>0.02</v>
      </c>
      <c r="AH174">
        <v>2</v>
      </c>
      <c r="AI174">
        <v>31893047</v>
      </c>
      <c r="AJ174">
        <v>180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ROW(Source!A109)</f>
        <v>109</v>
      </c>
      <c r="B175">
        <v>31893058</v>
      </c>
      <c r="C175">
        <v>31893041</v>
      </c>
      <c r="D175">
        <v>27372085</v>
      </c>
      <c r="E175">
        <v>1</v>
      </c>
      <c r="F175">
        <v>1</v>
      </c>
      <c r="G175">
        <v>1</v>
      </c>
      <c r="H175">
        <v>3</v>
      </c>
      <c r="I175" t="s">
        <v>81</v>
      </c>
      <c r="J175" t="s">
        <v>84</v>
      </c>
      <c r="K175" t="s">
        <v>82</v>
      </c>
      <c r="L175">
        <v>1348</v>
      </c>
      <c r="N175">
        <v>1009</v>
      </c>
      <c r="O175" t="s">
        <v>83</v>
      </c>
      <c r="P175" t="s">
        <v>83</v>
      </c>
      <c r="Q175">
        <v>1000</v>
      </c>
      <c r="X175">
        <v>0.06</v>
      </c>
      <c r="Y175">
        <v>1496.52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0.06</v>
      </c>
      <c r="AH175">
        <v>2</v>
      </c>
      <c r="AI175">
        <v>31893048</v>
      </c>
      <c r="AJ175">
        <v>181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ROW(Source!A109)</f>
        <v>109</v>
      </c>
      <c r="B176">
        <v>31893059</v>
      </c>
      <c r="C176">
        <v>31893041</v>
      </c>
      <c r="D176">
        <v>27416090</v>
      </c>
      <c r="E176">
        <v>1</v>
      </c>
      <c r="F176">
        <v>1</v>
      </c>
      <c r="G176">
        <v>1</v>
      </c>
      <c r="H176">
        <v>3</v>
      </c>
      <c r="I176" t="s">
        <v>66</v>
      </c>
      <c r="J176" t="s">
        <v>69</v>
      </c>
      <c r="K176" t="s">
        <v>67</v>
      </c>
      <c r="L176">
        <v>1339</v>
      </c>
      <c r="N176">
        <v>1007</v>
      </c>
      <c r="O176" t="s">
        <v>68</v>
      </c>
      <c r="P176" t="s">
        <v>68</v>
      </c>
      <c r="Q176">
        <v>1</v>
      </c>
      <c r="X176">
        <v>0.5</v>
      </c>
      <c r="Y176">
        <v>50.24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0.5</v>
      </c>
      <c r="AH176">
        <v>2</v>
      </c>
      <c r="AI176">
        <v>31893049</v>
      </c>
      <c r="AJ176">
        <v>182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ROW(Source!A109)</f>
        <v>109</v>
      </c>
      <c r="B177">
        <v>31893060</v>
      </c>
      <c r="C177">
        <v>31893041</v>
      </c>
      <c r="D177">
        <v>27416558</v>
      </c>
      <c r="E177">
        <v>1</v>
      </c>
      <c r="F177">
        <v>1</v>
      </c>
      <c r="G177">
        <v>1</v>
      </c>
      <c r="H177">
        <v>3</v>
      </c>
      <c r="I177" t="s">
        <v>179</v>
      </c>
      <c r="J177" t="s">
        <v>181</v>
      </c>
      <c r="K177" t="s">
        <v>180</v>
      </c>
      <c r="L177">
        <v>1348</v>
      </c>
      <c r="N177">
        <v>1009</v>
      </c>
      <c r="O177" t="s">
        <v>83</v>
      </c>
      <c r="P177" t="s">
        <v>83</v>
      </c>
      <c r="Q177">
        <v>1000</v>
      </c>
      <c r="X177">
        <v>7.14</v>
      </c>
      <c r="Y177">
        <v>456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7.14</v>
      </c>
      <c r="AH177">
        <v>2</v>
      </c>
      <c r="AI177">
        <v>31893050</v>
      </c>
      <c r="AJ177">
        <v>184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ROW(Source!A110)</f>
        <v>110</v>
      </c>
      <c r="B178">
        <v>31893052</v>
      </c>
      <c r="C178">
        <v>31893041</v>
      </c>
      <c r="D178">
        <v>27498362</v>
      </c>
      <c r="E178">
        <v>1</v>
      </c>
      <c r="F178">
        <v>1</v>
      </c>
      <c r="G178">
        <v>1</v>
      </c>
      <c r="H178">
        <v>1</v>
      </c>
      <c r="I178" t="s">
        <v>459</v>
      </c>
      <c r="K178" t="s">
        <v>460</v>
      </c>
      <c r="L178">
        <v>1369</v>
      </c>
      <c r="N178">
        <v>1013</v>
      </c>
      <c r="O178" t="s">
        <v>376</v>
      </c>
      <c r="P178" t="s">
        <v>376</v>
      </c>
      <c r="Q178">
        <v>1</v>
      </c>
      <c r="X178">
        <v>15.12</v>
      </c>
      <c r="Y178">
        <v>0</v>
      </c>
      <c r="Z178">
        <v>0</v>
      </c>
      <c r="AA178">
        <v>0</v>
      </c>
      <c r="AB178">
        <v>9.37</v>
      </c>
      <c r="AC178">
        <v>0</v>
      </c>
      <c r="AD178">
        <v>1</v>
      </c>
      <c r="AE178">
        <v>1</v>
      </c>
      <c r="AG178">
        <v>15.12</v>
      </c>
      <c r="AH178">
        <v>2</v>
      </c>
      <c r="AI178">
        <v>31893042</v>
      </c>
      <c r="AJ178">
        <v>185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ROW(Source!A110)</f>
        <v>110</v>
      </c>
      <c r="B179">
        <v>31893053</v>
      </c>
      <c r="C179">
        <v>31893041</v>
      </c>
      <c r="D179">
        <v>121548</v>
      </c>
      <c r="E179">
        <v>1</v>
      </c>
      <c r="F179">
        <v>1</v>
      </c>
      <c r="G179">
        <v>1</v>
      </c>
      <c r="H179">
        <v>1</v>
      </c>
      <c r="I179" t="s">
        <v>26</v>
      </c>
      <c r="K179" t="s">
        <v>377</v>
      </c>
      <c r="L179">
        <v>608254</v>
      </c>
      <c r="N179">
        <v>1013</v>
      </c>
      <c r="O179" t="s">
        <v>378</v>
      </c>
      <c r="P179" t="s">
        <v>378</v>
      </c>
      <c r="Q179">
        <v>1</v>
      </c>
      <c r="X179">
        <v>0.05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2</v>
      </c>
      <c r="AG179">
        <v>0.05</v>
      </c>
      <c r="AH179">
        <v>2</v>
      </c>
      <c r="AI179">
        <v>31893043</v>
      </c>
      <c r="AJ179">
        <v>186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ROW(Source!A110)</f>
        <v>110</v>
      </c>
      <c r="B180">
        <v>31893054</v>
      </c>
      <c r="C180">
        <v>31893041</v>
      </c>
      <c r="D180">
        <v>27439499</v>
      </c>
      <c r="E180">
        <v>1</v>
      </c>
      <c r="F180">
        <v>1</v>
      </c>
      <c r="G180">
        <v>1</v>
      </c>
      <c r="H180">
        <v>2</v>
      </c>
      <c r="I180" t="s">
        <v>388</v>
      </c>
      <c r="J180" t="s">
        <v>389</v>
      </c>
      <c r="K180" t="s">
        <v>390</v>
      </c>
      <c r="L180">
        <v>1368</v>
      </c>
      <c r="N180">
        <v>1011</v>
      </c>
      <c r="O180" t="s">
        <v>382</v>
      </c>
      <c r="P180" t="s">
        <v>382</v>
      </c>
      <c r="Q180">
        <v>1</v>
      </c>
      <c r="X180">
        <v>0.02</v>
      </c>
      <c r="Y180">
        <v>0</v>
      </c>
      <c r="Z180">
        <v>112.67</v>
      </c>
      <c r="AA180">
        <v>13.61</v>
      </c>
      <c r="AB180">
        <v>0</v>
      </c>
      <c r="AC180">
        <v>0</v>
      </c>
      <c r="AD180">
        <v>1</v>
      </c>
      <c r="AE180">
        <v>0</v>
      </c>
      <c r="AG180">
        <v>0.02</v>
      </c>
      <c r="AH180">
        <v>2</v>
      </c>
      <c r="AI180">
        <v>31893044</v>
      </c>
      <c r="AJ180">
        <v>187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ROW(Source!A110)</f>
        <v>110</v>
      </c>
      <c r="B181">
        <v>31893055</v>
      </c>
      <c r="C181">
        <v>31893041</v>
      </c>
      <c r="D181">
        <v>27439571</v>
      </c>
      <c r="E181">
        <v>1</v>
      </c>
      <c r="F181">
        <v>1</v>
      </c>
      <c r="G181">
        <v>1</v>
      </c>
      <c r="H181">
        <v>2</v>
      </c>
      <c r="I181" t="s">
        <v>402</v>
      </c>
      <c r="J181" t="s">
        <v>403</v>
      </c>
      <c r="K181" t="s">
        <v>404</v>
      </c>
      <c r="L181">
        <v>1368</v>
      </c>
      <c r="N181">
        <v>1011</v>
      </c>
      <c r="O181" t="s">
        <v>382</v>
      </c>
      <c r="P181" t="s">
        <v>382</v>
      </c>
      <c r="Q181">
        <v>1</v>
      </c>
      <c r="X181">
        <v>0.03</v>
      </c>
      <c r="Y181">
        <v>0</v>
      </c>
      <c r="Z181">
        <v>88.42</v>
      </c>
      <c r="AA181">
        <v>10.14</v>
      </c>
      <c r="AB181">
        <v>0</v>
      </c>
      <c r="AC181">
        <v>0</v>
      </c>
      <c r="AD181">
        <v>1</v>
      </c>
      <c r="AE181">
        <v>0</v>
      </c>
      <c r="AG181">
        <v>0.03</v>
      </c>
      <c r="AH181">
        <v>2</v>
      </c>
      <c r="AI181">
        <v>31893045</v>
      </c>
      <c r="AJ181">
        <v>188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ROW(Source!A110)</f>
        <v>110</v>
      </c>
      <c r="B182">
        <v>31893056</v>
      </c>
      <c r="C182">
        <v>31893041</v>
      </c>
      <c r="D182">
        <v>27440205</v>
      </c>
      <c r="E182">
        <v>1</v>
      </c>
      <c r="F182">
        <v>1</v>
      </c>
      <c r="G182">
        <v>1</v>
      </c>
      <c r="H182">
        <v>2</v>
      </c>
      <c r="I182" t="s">
        <v>461</v>
      </c>
      <c r="J182" t="s">
        <v>462</v>
      </c>
      <c r="K182" t="s">
        <v>463</v>
      </c>
      <c r="L182">
        <v>1368</v>
      </c>
      <c r="N182">
        <v>1011</v>
      </c>
      <c r="O182" t="s">
        <v>382</v>
      </c>
      <c r="P182" t="s">
        <v>382</v>
      </c>
      <c r="Q182">
        <v>1</v>
      </c>
      <c r="X182">
        <v>0.85</v>
      </c>
      <c r="Y182">
        <v>0</v>
      </c>
      <c r="Z182">
        <v>59.56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0.85</v>
      </c>
      <c r="AH182">
        <v>2</v>
      </c>
      <c r="AI182">
        <v>31893046</v>
      </c>
      <c r="AJ182">
        <v>189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ROW(Source!A110)</f>
        <v>110</v>
      </c>
      <c r="B183">
        <v>31893057</v>
      </c>
      <c r="C183">
        <v>31893041</v>
      </c>
      <c r="D183">
        <v>27441327</v>
      </c>
      <c r="E183">
        <v>1</v>
      </c>
      <c r="F183">
        <v>1</v>
      </c>
      <c r="G183">
        <v>1</v>
      </c>
      <c r="H183">
        <v>2</v>
      </c>
      <c r="I183" t="s">
        <v>391</v>
      </c>
      <c r="J183" t="s">
        <v>392</v>
      </c>
      <c r="K183" t="s">
        <v>393</v>
      </c>
      <c r="L183">
        <v>1368</v>
      </c>
      <c r="N183">
        <v>1011</v>
      </c>
      <c r="O183" t="s">
        <v>382</v>
      </c>
      <c r="P183" t="s">
        <v>382</v>
      </c>
      <c r="Q183">
        <v>1</v>
      </c>
      <c r="X183">
        <v>0.02</v>
      </c>
      <c r="Y183">
        <v>0</v>
      </c>
      <c r="Z183">
        <v>93.37</v>
      </c>
      <c r="AA183">
        <v>11.69</v>
      </c>
      <c r="AB183">
        <v>0</v>
      </c>
      <c r="AC183">
        <v>0</v>
      </c>
      <c r="AD183">
        <v>1</v>
      </c>
      <c r="AE183">
        <v>0</v>
      </c>
      <c r="AG183">
        <v>0.02</v>
      </c>
      <c r="AH183">
        <v>2</v>
      </c>
      <c r="AI183">
        <v>31893047</v>
      </c>
      <c r="AJ183">
        <v>190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ROW(Source!A110)</f>
        <v>110</v>
      </c>
      <c r="B184">
        <v>31893058</v>
      </c>
      <c r="C184">
        <v>31893041</v>
      </c>
      <c r="D184">
        <v>27372085</v>
      </c>
      <c r="E184">
        <v>1</v>
      </c>
      <c r="F184">
        <v>1</v>
      </c>
      <c r="G184">
        <v>1</v>
      </c>
      <c r="H184">
        <v>3</v>
      </c>
      <c r="I184" t="s">
        <v>81</v>
      </c>
      <c r="J184" t="s">
        <v>84</v>
      </c>
      <c r="K184" t="s">
        <v>82</v>
      </c>
      <c r="L184">
        <v>1348</v>
      </c>
      <c r="N184">
        <v>1009</v>
      </c>
      <c r="O184" t="s">
        <v>83</v>
      </c>
      <c r="P184" t="s">
        <v>83</v>
      </c>
      <c r="Q184">
        <v>1000</v>
      </c>
      <c r="X184">
        <v>0.06</v>
      </c>
      <c r="Y184">
        <v>1496.52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0.06</v>
      </c>
      <c r="AH184">
        <v>2</v>
      </c>
      <c r="AI184">
        <v>31893048</v>
      </c>
      <c r="AJ184">
        <v>191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ROW(Source!A110)</f>
        <v>110</v>
      </c>
      <c r="B185">
        <v>31893059</v>
      </c>
      <c r="C185">
        <v>31893041</v>
      </c>
      <c r="D185">
        <v>27416090</v>
      </c>
      <c r="E185">
        <v>1</v>
      </c>
      <c r="F185">
        <v>1</v>
      </c>
      <c r="G185">
        <v>1</v>
      </c>
      <c r="H185">
        <v>3</v>
      </c>
      <c r="I185" t="s">
        <v>66</v>
      </c>
      <c r="J185" t="s">
        <v>69</v>
      </c>
      <c r="K185" t="s">
        <v>67</v>
      </c>
      <c r="L185">
        <v>1339</v>
      </c>
      <c r="N185">
        <v>1007</v>
      </c>
      <c r="O185" t="s">
        <v>68</v>
      </c>
      <c r="P185" t="s">
        <v>68</v>
      </c>
      <c r="Q185">
        <v>1</v>
      </c>
      <c r="X185">
        <v>0.5</v>
      </c>
      <c r="Y185">
        <v>50.24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0.5</v>
      </c>
      <c r="AH185">
        <v>2</v>
      </c>
      <c r="AI185">
        <v>31893049</v>
      </c>
      <c r="AJ185">
        <v>192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ROW(Source!A110)</f>
        <v>110</v>
      </c>
      <c r="B186">
        <v>31893060</v>
      </c>
      <c r="C186">
        <v>31893041</v>
      </c>
      <c r="D186">
        <v>27416558</v>
      </c>
      <c r="E186">
        <v>1</v>
      </c>
      <c r="F186">
        <v>1</v>
      </c>
      <c r="G186">
        <v>1</v>
      </c>
      <c r="H186">
        <v>3</v>
      </c>
      <c r="I186" t="s">
        <v>179</v>
      </c>
      <c r="J186" t="s">
        <v>181</v>
      </c>
      <c r="K186" t="s">
        <v>180</v>
      </c>
      <c r="L186">
        <v>1348</v>
      </c>
      <c r="N186">
        <v>1009</v>
      </c>
      <c r="O186" t="s">
        <v>83</v>
      </c>
      <c r="P186" t="s">
        <v>83</v>
      </c>
      <c r="Q186">
        <v>1000</v>
      </c>
      <c r="X186">
        <v>7.14</v>
      </c>
      <c r="Y186">
        <v>456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7.14</v>
      </c>
      <c r="AH186">
        <v>2</v>
      </c>
      <c r="AI186">
        <v>31893050</v>
      </c>
      <c r="AJ186">
        <v>194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ROW(Source!A115)</f>
        <v>115</v>
      </c>
      <c r="B187">
        <v>31893068</v>
      </c>
      <c r="C187">
        <v>31893063</v>
      </c>
      <c r="D187">
        <v>27498362</v>
      </c>
      <c r="E187">
        <v>1</v>
      </c>
      <c r="F187">
        <v>1</v>
      </c>
      <c r="G187">
        <v>1</v>
      </c>
      <c r="H187">
        <v>1</v>
      </c>
      <c r="I187" t="s">
        <v>459</v>
      </c>
      <c r="K187" t="s">
        <v>460</v>
      </c>
      <c r="L187">
        <v>1369</v>
      </c>
      <c r="N187">
        <v>1013</v>
      </c>
      <c r="O187" t="s">
        <v>376</v>
      </c>
      <c r="P187" t="s">
        <v>376</v>
      </c>
      <c r="Q187">
        <v>1</v>
      </c>
      <c r="X187">
        <v>2.32</v>
      </c>
      <c r="Y187">
        <v>0</v>
      </c>
      <c r="Z187">
        <v>0</v>
      </c>
      <c r="AA187">
        <v>0</v>
      </c>
      <c r="AB187">
        <v>9.37</v>
      </c>
      <c r="AC187">
        <v>0</v>
      </c>
      <c r="AD187">
        <v>1</v>
      </c>
      <c r="AE187">
        <v>1</v>
      </c>
      <c r="AF187" t="s">
        <v>98</v>
      </c>
      <c r="AG187">
        <v>4.64</v>
      </c>
      <c r="AH187">
        <v>2</v>
      </c>
      <c r="AI187">
        <v>31893064</v>
      </c>
      <c r="AJ187">
        <v>195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ROW(Source!A115)</f>
        <v>115</v>
      </c>
      <c r="B188">
        <v>31893069</v>
      </c>
      <c r="C188">
        <v>31893063</v>
      </c>
      <c r="D188">
        <v>27440205</v>
      </c>
      <c r="E188">
        <v>1</v>
      </c>
      <c r="F188">
        <v>1</v>
      </c>
      <c r="G188">
        <v>1</v>
      </c>
      <c r="H188">
        <v>2</v>
      </c>
      <c r="I188" t="s">
        <v>461</v>
      </c>
      <c r="J188" t="s">
        <v>462</v>
      </c>
      <c r="K188" t="s">
        <v>463</v>
      </c>
      <c r="L188">
        <v>1368</v>
      </c>
      <c r="N188">
        <v>1011</v>
      </c>
      <c r="O188" t="s">
        <v>382</v>
      </c>
      <c r="P188" t="s">
        <v>382</v>
      </c>
      <c r="Q188">
        <v>1</v>
      </c>
      <c r="X188">
        <v>0.14</v>
      </c>
      <c r="Y188">
        <v>0</v>
      </c>
      <c r="Z188">
        <v>59.56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98</v>
      </c>
      <c r="AG188">
        <v>0.28</v>
      </c>
      <c r="AH188">
        <v>2</v>
      </c>
      <c r="AI188">
        <v>31893065</v>
      </c>
      <c r="AJ188">
        <v>196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ROW(Source!A115)</f>
        <v>115</v>
      </c>
      <c r="B189">
        <v>31893070</v>
      </c>
      <c r="C189">
        <v>31893063</v>
      </c>
      <c r="D189">
        <v>27416558</v>
      </c>
      <c r="E189">
        <v>1</v>
      </c>
      <c r="F189">
        <v>1</v>
      </c>
      <c r="G189">
        <v>1</v>
      </c>
      <c r="H189">
        <v>3</v>
      </c>
      <c r="I189" t="s">
        <v>179</v>
      </c>
      <c r="J189" t="s">
        <v>181</v>
      </c>
      <c r="K189" t="s">
        <v>180</v>
      </c>
      <c r="L189">
        <v>1348</v>
      </c>
      <c r="N189">
        <v>1009</v>
      </c>
      <c r="O189" t="s">
        <v>83</v>
      </c>
      <c r="P189" t="s">
        <v>83</v>
      </c>
      <c r="Q189">
        <v>1000</v>
      </c>
      <c r="X189">
        <v>1.21</v>
      </c>
      <c r="Y189">
        <v>456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98</v>
      </c>
      <c r="AG189">
        <v>2.42</v>
      </c>
      <c r="AH189">
        <v>2</v>
      </c>
      <c r="AI189">
        <v>31893066</v>
      </c>
      <c r="AJ189">
        <v>198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ROW(Source!A116)</f>
        <v>116</v>
      </c>
      <c r="B190">
        <v>31893068</v>
      </c>
      <c r="C190">
        <v>31893063</v>
      </c>
      <c r="D190">
        <v>27498362</v>
      </c>
      <c r="E190">
        <v>1</v>
      </c>
      <c r="F190">
        <v>1</v>
      </c>
      <c r="G190">
        <v>1</v>
      </c>
      <c r="H190">
        <v>1</v>
      </c>
      <c r="I190" t="s">
        <v>459</v>
      </c>
      <c r="K190" t="s">
        <v>460</v>
      </c>
      <c r="L190">
        <v>1369</v>
      </c>
      <c r="N190">
        <v>1013</v>
      </c>
      <c r="O190" t="s">
        <v>376</v>
      </c>
      <c r="P190" t="s">
        <v>376</v>
      </c>
      <c r="Q190">
        <v>1</v>
      </c>
      <c r="X190">
        <v>2.32</v>
      </c>
      <c r="Y190">
        <v>0</v>
      </c>
      <c r="Z190">
        <v>0</v>
      </c>
      <c r="AA190">
        <v>0</v>
      </c>
      <c r="AB190">
        <v>9.37</v>
      </c>
      <c r="AC190">
        <v>0</v>
      </c>
      <c r="AD190">
        <v>1</v>
      </c>
      <c r="AE190">
        <v>1</v>
      </c>
      <c r="AF190" t="s">
        <v>98</v>
      </c>
      <c r="AG190">
        <v>4.64</v>
      </c>
      <c r="AH190">
        <v>2</v>
      </c>
      <c r="AI190">
        <v>31893064</v>
      </c>
      <c r="AJ190">
        <v>199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ROW(Source!A116)</f>
        <v>116</v>
      </c>
      <c r="B191">
        <v>31893069</v>
      </c>
      <c r="C191">
        <v>31893063</v>
      </c>
      <c r="D191">
        <v>27440205</v>
      </c>
      <c r="E191">
        <v>1</v>
      </c>
      <c r="F191">
        <v>1</v>
      </c>
      <c r="G191">
        <v>1</v>
      </c>
      <c r="H191">
        <v>2</v>
      </c>
      <c r="I191" t="s">
        <v>461</v>
      </c>
      <c r="J191" t="s">
        <v>462</v>
      </c>
      <c r="K191" t="s">
        <v>463</v>
      </c>
      <c r="L191">
        <v>1368</v>
      </c>
      <c r="N191">
        <v>1011</v>
      </c>
      <c r="O191" t="s">
        <v>382</v>
      </c>
      <c r="P191" t="s">
        <v>382</v>
      </c>
      <c r="Q191">
        <v>1</v>
      </c>
      <c r="X191">
        <v>0.14</v>
      </c>
      <c r="Y191">
        <v>0</v>
      </c>
      <c r="Z191">
        <v>59.56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98</v>
      </c>
      <c r="AG191">
        <v>0.28</v>
      </c>
      <c r="AH191">
        <v>2</v>
      </c>
      <c r="AI191">
        <v>31893065</v>
      </c>
      <c r="AJ191">
        <v>200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ROW(Source!A116)</f>
        <v>116</v>
      </c>
      <c r="B192">
        <v>31893070</v>
      </c>
      <c r="C192">
        <v>31893063</v>
      </c>
      <c r="D192">
        <v>27416558</v>
      </c>
      <c r="E192">
        <v>1</v>
      </c>
      <c r="F192">
        <v>1</v>
      </c>
      <c r="G192">
        <v>1</v>
      </c>
      <c r="H192">
        <v>3</v>
      </c>
      <c r="I192" t="s">
        <v>179</v>
      </c>
      <c r="J192" t="s">
        <v>181</v>
      </c>
      <c r="K192" t="s">
        <v>180</v>
      </c>
      <c r="L192">
        <v>1348</v>
      </c>
      <c r="N192">
        <v>1009</v>
      </c>
      <c r="O192" t="s">
        <v>83</v>
      </c>
      <c r="P192" t="s">
        <v>83</v>
      </c>
      <c r="Q192">
        <v>1000</v>
      </c>
      <c r="X192">
        <v>1.21</v>
      </c>
      <c r="Y192">
        <v>456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98</v>
      </c>
      <c r="AG192">
        <v>2.42</v>
      </c>
      <c r="AH192">
        <v>2</v>
      </c>
      <c r="AI192">
        <v>31893066</v>
      </c>
      <c r="AJ192">
        <v>202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ROW(Source!A152)</f>
        <v>152</v>
      </c>
      <c r="B193">
        <v>31893134</v>
      </c>
      <c r="C193">
        <v>31893130</v>
      </c>
      <c r="D193">
        <v>27493207</v>
      </c>
      <c r="E193">
        <v>1</v>
      </c>
      <c r="F193">
        <v>1</v>
      </c>
      <c r="G193">
        <v>1</v>
      </c>
      <c r="H193">
        <v>1</v>
      </c>
      <c r="I193" t="s">
        <v>374</v>
      </c>
      <c r="K193" t="s">
        <v>375</v>
      </c>
      <c r="L193">
        <v>1369</v>
      </c>
      <c r="N193">
        <v>1013</v>
      </c>
      <c r="O193" t="s">
        <v>376</v>
      </c>
      <c r="P193" t="s">
        <v>376</v>
      </c>
      <c r="Q193">
        <v>1</v>
      </c>
      <c r="X193">
        <v>6.32</v>
      </c>
      <c r="Y193">
        <v>0</v>
      </c>
      <c r="Z193">
        <v>0</v>
      </c>
      <c r="AA193">
        <v>0</v>
      </c>
      <c r="AB193">
        <v>7.87</v>
      </c>
      <c r="AC193">
        <v>0</v>
      </c>
      <c r="AD193">
        <v>1</v>
      </c>
      <c r="AE193">
        <v>1</v>
      </c>
      <c r="AG193">
        <v>6.32</v>
      </c>
      <c r="AH193">
        <v>2</v>
      </c>
      <c r="AI193">
        <v>31893131</v>
      </c>
      <c r="AJ193">
        <v>203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ROW(Source!A152)</f>
        <v>152</v>
      </c>
      <c r="B194">
        <v>31893135</v>
      </c>
      <c r="C194">
        <v>31893130</v>
      </c>
      <c r="D194">
        <v>121548</v>
      </c>
      <c r="E194">
        <v>1</v>
      </c>
      <c r="F194">
        <v>1</v>
      </c>
      <c r="G194">
        <v>1</v>
      </c>
      <c r="H194">
        <v>1</v>
      </c>
      <c r="I194" t="s">
        <v>26</v>
      </c>
      <c r="K194" t="s">
        <v>377</v>
      </c>
      <c r="L194">
        <v>608254</v>
      </c>
      <c r="N194">
        <v>1013</v>
      </c>
      <c r="O194" t="s">
        <v>378</v>
      </c>
      <c r="P194" t="s">
        <v>378</v>
      </c>
      <c r="Q194">
        <v>1</v>
      </c>
      <c r="X194">
        <v>0.03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2</v>
      </c>
      <c r="AG194">
        <v>0.03</v>
      </c>
      <c r="AH194">
        <v>2</v>
      </c>
      <c r="AI194">
        <v>31893132</v>
      </c>
      <c r="AJ194">
        <v>204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ROW(Source!A152)</f>
        <v>152</v>
      </c>
      <c r="B195">
        <v>31893136</v>
      </c>
      <c r="C195">
        <v>31893130</v>
      </c>
      <c r="D195">
        <v>27439630</v>
      </c>
      <c r="E195">
        <v>1</v>
      </c>
      <c r="F195">
        <v>1</v>
      </c>
      <c r="G195">
        <v>1</v>
      </c>
      <c r="H195">
        <v>2</v>
      </c>
      <c r="I195" t="s">
        <v>464</v>
      </c>
      <c r="J195" t="s">
        <v>465</v>
      </c>
      <c r="K195" t="s">
        <v>466</v>
      </c>
      <c r="L195">
        <v>1368</v>
      </c>
      <c r="N195">
        <v>1011</v>
      </c>
      <c r="O195" t="s">
        <v>382</v>
      </c>
      <c r="P195" t="s">
        <v>382</v>
      </c>
      <c r="Q195">
        <v>1</v>
      </c>
      <c r="X195">
        <v>0.03</v>
      </c>
      <c r="Y195">
        <v>0</v>
      </c>
      <c r="Z195">
        <v>31.27</v>
      </c>
      <c r="AA195">
        <v>13.61</v>
      </c>
      <c r="AB195">
        <v>0</v>
      </c>
      <c r="AC195">
        <v>0</v>
      </c>
      <c r="AD195">
        <v>1</v>
      </c>
      <c r="AE195">
        <v>0</v>
      </c>
      <c r="AG195">
        <v>0.03</v>
      </c>
      <c r="AH195">
        <v>2</v>
      </c>
      <c r="AI195">
        <v>31893133</v>
      </c>
      <c r="AJ195">
        <v>205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ROW(Source!A153)</f>
        <v>153</v>
      </c>
      <c r="B196">
        <v>31893134</v>
      </c>
      <c r="C196">
        <v>31893130</v>
      </c>
      <c r="D196">
        <v>27493207</v>
      </c>
      <c r="E196">
        <v>1</v>
      </c>
      <c r="F196">
        <v>1</v>
      </c>
      <c r="G196">
        <v>1</v>
      </c>
      <c r="H196">
        <v>1</v>
      </c>
      <c r="I196" t="s">
        <v>374</v>
      </c>
      <c r="K196" t="s">
        <v>375</v>
      </c>
      <c r="L196">
        <v>1369</v>
      </c>
      <c r="N196">
        <v>1013</v>
      </c>
      <c r="O196" t="s">
        <v>376</v>
      </c>
      <c r="P196" t="s">
        <v>376</v>
      </c>
      <c r="Q196">
        <v>1</v>
      </c>
      <c r="X196">
        <v>6.32</v>
      </c>
      <c r="Y196">
        <v>0</v>
      </c>
      <c r="Z196">
        <v>0</v>
      </c>
      <c r="AA196">
        <v>0</v>
      </c>
      <c r="AB196">
        <v>7.87</v>
      </c>
      <c r="AC196">
        <v>0</v>
      </c>
      <c r="AD196">
        <v>1</v>
      </c>
      <c r="AE196">
        <v>1</v>
      </c>
      <c r="AG196">
        <v>6.32</v>
      </c>
      <c r="AH196">
        <v>2</v>
      </c>
      <c r="AI196">
        <v>31893131</v>
      </c>
      <c r="AJ196">
        <v>206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ROW(Source!A153)</f>
        <v>153</v>
      </c>
      <c r="B197">
        <v>31893135</v>
      </c>
      <c r="C197">
        <v>31893130</v>
      </c>
      <c r="D197">
        <v>121548</v>
      </c>
      <c r="E197">
        <v>1</v>
      </c>
      <c r="F197">
        <v>1</v>
      </c>
      <c r="G197">
        <v>1</v>
      </c>
      <c r="H197">
        <v>1</v>
      </c>
      <c r="I197" t="s">
        <v>26</v>
      </c>
      <c r="K197" t="s">
        <v>377</v>
      </c>
      <c r="L197">
        <v>608254</v>
      </c>
      <c r="N197">
        <v>1013</v>
      </c>
      <c r="O197" t="s">
        <v>378</v>
      </c>
      <c r="P197" t="s">
        <v>378</v>
      </c>
      <c r="Q197">
        <v>1</v>
      </c>
      <c r="X197">
        <v>0.03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2</v>
      </c>
      <c r="AG197">
        <v>0.03</v>
      </c>
      <c r="AH197">
        <v>2</v>
      </c>
      <c r="AI197">
        <v>31893132</v>
      </c>
      <c r="AJ197">
        <v>207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ROW(Source!A153)</f>
        <v>153</v>
      </c>
      <c r="B198">
        <v>31893136</v>
      </c>
      <c r="C198">
        <v>31893130</v>
      </c>
      <c r="D198">
        <v>27439630</v>
      </c>
      <c r="E198">
        <v>1</v>
      </c>
      <c r="F198">
        <v>1</v>
      </c>
      <c r="G198">
        <v>1</v>
      </c>
      <c r="H198">
        <v>2</v>
      </c>
      <c r="I198" t="s">
        <v>464</v>
      </c>
      <c r="J198" t="s">
        <v>465</v>
      </c>
      <c r="K198" t="s">
        <v>466</v>
      </c>
      <c r="L198">
        <v>1368</v>
      </c>
      <c r="N198">
        <v>1011</v>
      </c>
      <c r="O198" t="s">
        <v>382</v>
      </c>
      <c r="P198" t="s">
        <v>382</v>
      </c>
      <c r="Q198">
        <v>1</v>
      </c>
      <c r="X198">
        <v>0.03</v>
      </c>
      <c r="Y198">
        <v>0</v>
      </c>
      <c r="Z198">
        <v>31.27</v>
      </c>
      <c r="AA198">
        <v>13.61</v>
      </c>
      <c r="AB198">
        <v>0</v>
      </c>
      <c r="AC198">
        <v>0</v>
      </c>
      <c r="AD198">
        <v>1</v>
      </c>
      <c r="AE198">
        <v>0</v>
      </c>
      <c r="AG198">
        <v>0.03</v>
      </c>
      <c r="AH198">
        <v>2</v>
      </c>
      <c r="AI198">
        <v>31893133</v>
      </c>
      <c r="AJ198">
        <v>208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ROW(Source!A154)</f>
        <v>154</v>
      </c>
      <c r="B199">
        <v>31893139</v>
      </c>
      <c r="C199">
        <v>31893137</v>
      </c>
      <c r="D199">
        <v>27493207</v>
      </c>
      <c r="E199">
        <v>1</v>
      </c>
      <c r="F199">
        <v>1</v>
      </c>
      <c r="G199">
        <v>1</v>
      </c>
      <c r="H199">
        <v>1</v>
      </c>
      <c r="I199" t="s">
        <v>374</v>
      </c>
      <c r="K199" t="s">
        <v>375</v>
      </c>
      <c r="L199">
        <v>1369</v>
      </c>
      <c r="N199">
        <v>1013</v>
      </c>
      <c r="O199" t="s">
        <v>376</v>
      </c>
      <c r="P199" t="s">
        <v>376</v>
      </c>
      <c r="Q199">
        <v>1</v>
      </c>
      <c r="X199">
        <v>5.84</v>
      </c>
      <c r="Y199">
        <v>0</v>
      </c>
      <c r="Z199">
        <v>0</v>
      </c>
      <c r="AA199">
        <v>0</v>
      </c>
      <c r="AB199">
        <v>7.87</v>
      </c>
      <c r="AC199">
        <v>0</v>
      </c>
      <c r="AD199">
        <v>1</v>
      </c>
      <c r="AE199">
        <v>1</v>
      </c>
      <c r="AG199">
        <v>5.84</v>
      </c>
      <c r="AH199">
        <v>2</v>
      </c>
      <c r="AI199">
        <v>31893138</v>
      </c>
      <c r="AJ199">
        <v>209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ROW(Source!A155)</f>
        <v>155</v>
      </c>
      <c r="B200">
        <v>31893139</v>
      </c>
      <c r="C200">
        <v>31893137</v>
      </c>
      <c r="D200">
        <v>27493207</v>
      </c>
      <c r="E200">
        <v>1</v>
      </c>
      <c r="F200">
        <v>1</v>
      </c>
      <c r="G200">
        <v>1</v>
      </c>
      <c r="H200">
        <v>1</v>
      </c>
      <c r="I200" t="s">
        <v>374</v>
      </c>
      <c r="K200" t="s">
        <v>375</v>
      </c>
      <c r="L200">
        <v>1369</v>
      </c>
      <c r="N200">
        <v>1013</v>
      </c>
      <c r="O200" t="s">
        <v>376</v>
      </c>
      <c r="P200" t="s">
        <v>376</v>
      </c>
      <c r="Q200">
        <v>1</v>
      </c>
      <c r="X200">
        <v>5.84</v>
      </c>
      <c r="Y200">
        <v>0</v>
      </c>
      <c r="Z200">
        <v>0</v>
      </c>
      <c r="AA200">
        <v>0</v>
      </c>
      <c r="AB200">
        <v>7.87</v>
      </c>
      <c r="AC200">
        <v>0</v>
      </c>
      <c r="AD200">
        <v>1</v>
      </c>
      <c r="AE200">
        <v>1</v>
      </c>
      <c r="AG200">
        <v>5.84</v>
      </c>
      <c r="AH200">
        <v>2</v>
      </c>
      <c r="AI200">
        <v>31893138</v>
      </c>
      <c r="AJ200">
        <v>210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ROW(Source!A156)</f>
        <v>156</v>
      </c>
      <c r="B201">
        <v>31893148</v>
      </c>
      <c r="C201">
        <v>31893140</v>
      </c>
      <c r="D201">
        <v>27683646</v>
      </c>
      <c r="E201">
        <v>1</v>
      </c>
      <c r="F201">
        <v>1</v>
      </c>
      <c r="G201">
        <v>1</v>
      </c>
      <c r="H201">
        <v>1</v>
      </c>
      <c r="I201" t="s">
        <v>467</v>
      </c>
      <c r="K201" t="s">
        <v>468</v>
      </c>
      <c r="L201">
        <v>1369</v>
      </c>
      <c r="N201">
        <v>1013</v>
      </c>
      <c r="O201" t="s">
        <v>376</v>
      </c>
      <c r="P201" t="s">
        <v>376</v>
      </c>
      <c r="Q201">
        <v>1</v>
      </c>
      <c r="X201">
        <v>15.2</v>
      </c>
      <c r="Y201">
        <v>0</v>
      </c>
      <c r="Z201">
        <v>0</v>
      </c>
      <c r="AA201">
        <v>0</v>
      </c>
      <c r="AB201">
        <v>9.26</v>
      </c>
      <c r="AC201">
        <v>0</v>
      </c>
      <c r="AD201">
        <v>1</v>
      </c>
      <c r="AE201">
        <v>1</v>
      </c>
      <c r="AG201">
        <v>15.2</v>
      </c>
      <c r="AH201">
        <v>2</v>
      </c>
      <c r="AI201">
        <v>31893141</v>
      </c>
      <c r="AJ201">
        <v>211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ROW(Source!A156)</f>
        <v>156</v>
      </c>
      <c r="B202">
        <v>31893149</v>
      </c>
      <c r="C202">
        <v>31893140</v>
      </c>
      <c r="D202">
        <v>27440303</v>
      </c>
      <c r="E202">
        <v>1</v>
      </c>
      <c r="F202">
        <v>1</v>
      </c>
      <c r="G202">
        <v>1</v>
      </c>
      <c r="H202">
        <v>2</v>
      </c>
      <c r="I202" t="s">
        <v>469</v>
      </c>
      <c r="J202" t="s">
        <v>470</v>
      </c>
      <c r="K202" t="s">
        <v>471</v>
      </c>
      <c r="L202">
        <v>1368</v>
      </c>
      <c r="N202">
        <v>1011</v>
      </c>
      <c r="O202" t="s">
        <v>382</v>
      </c>
      <c r="P202" t="s">
        <v>382</v>
      </c>
      <c r="Q202">
        <v>1</v>
      </c>
      <c r="X202">
        <v>2.28</v>
      </c>
      <c r="Y202">
        <v>0</v>
      </c>
      <c r="Z202">
        <v>2.95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2.28</v>
      </c>
      <c r="AH202">
        <v>2</v>
      </c>
      <c r="AI202">
        <v>31893142</v>
      </c>
      <c r="AJ202">
        <v>212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ROW(Source!A156)</f>
        <v>156</v>
      </c>
      <c r="B203">
        <v>31893150</v>
      </c>
      <c r="C203">
        <v>31893140</v>
      </c>
      <c r="D203">
        <v>27441080</v>
      </c>
      <c r="E203">
        <v>1</v>
      </c>
      <c r="F203">
        <v>1</v>
      </c>
      <c r="G203">
        <v>1</v>
      </c>
      <c r="H203">
        <v>2</v>
      </c>
      <c r="I203" t="s">
        <v>472</v>
      </c>
      <c r="J203" t="s">
        <v>473</v>
      </c>
      <c r="K203" t="s">
        <v>474</v>
      </c>
      <c r="L203">
        <v>1368</v>
      </c>
      <c r="N203">
        <v>1011</v>
      </c>
      <c r="O203" t="s">
        <v>382</v>
      </c>
      <c r="P203" t="s">
        <v>382</v>
      </c>
      <c r="Q203">
        <v>1</v>
      </c>
      <c r="X203">
        <v>2.16</v>
      </c>
      <c r="Y203">
        <v>0</v>
      </c>
      <c r="Z203">
        <v>26.26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2.16</v>
      </c>
      <c r="AH203">
        <v>2</v>
      </c>
      <c r="AI203">
        <v>31893143</v>
      </c>
      <c r="AJ203">
        <v>213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ROW(Source!A156)</f>
        <v>156</v>
      </c>
      <c r="B204">
        <v>31893151</v>
      </c>
      <c r="C204">
        <v>31893140</v>
      </c>
      <c r="D204">
        <v>27378714</v>
      </c>
      <c r="E204">
        <v>1</v>
      </c>
      <c r="F204">
        <v>1</v>
      </c>
      <c r="G204">
        <v>1</v>
      </c>
      <c r="H204">
        <v>3</v>
      </c>
      <c r="I204" t="s">
        <v>475</v>
      </c>
      <c r="J204" t="s">
        <v>476</v>
      </c>
      <c r="K204" t="s">
        <v>477</v>
      </c>
      <c r="L204">
        <v>1354</v>
      </c>
      <c r="N204">
        <v>1010</v>
      </c>
      <c r="O204" t="s">
        <v>55</v>
      </c>
      <c r="P204" t="s">
        <v>55</v>
      </c>
      <c r="Q204">
        <v>1</v>
      </c>
      <c r="X204">
        <v>175</v>
      </c>
      <c r="Y204">
        <v>0.08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175</v>
      </c>
      <c r="AH204">
        <v>2</v>
      </c>
      <c r="AI204">
        <v>31893144</v>
      </c>
      <c r="AJ204">
        <v>214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ROW(Source!A156)</f>
        <v>156</v>
      </c>
      <c r="B205">
        <v>31893152</v>
      </c>
      <c r="C205">
        <v>31893140</v>
      </c>
      <c r="D205">
        <v>27382682</v>
      </c>
      <c r="E205">
        <v>1</v>
      </c>
      <c r="F205">
        <v>1</v>
      </c>
      <c r="G205">
        <v>1</v>
      </c>
      <c r="H205">
        <v>3</v>
      </c>
      <c r="I205" t="s">
        <v>571</v>
      </c>
      <c r="J205" t="s">
        <v>572</v>
      </c>
      <c r="K205" t="s">
        <v>573</v>
      </c>
      <c r="L205">
        <v>1354</v>
      </c>
      <c r="N205">
        <v>1010</v>
      </c>
      <c r="O205" t="s">
        <v>55</v>
      </c>
      <c r="P205" t="s">
        <v>55</v>
      </c>
      <c r="Q205">
        <v>1</v>
      </c>
      <c r="X205">
        <v>175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G205">
        <v>175</v>
      </c>
      <c r="AH205">
        <v>3</v>
      </c>
      <c r="AI205">
        <v>-1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ROW(Source!A156)</f>
        <v>156</v>
      </c>
      <c r="B206">
        <v>31893153</v>
      </c>
      <c r="C206">
        <v>31893140</v>
      </c>
      <c r="D206">
        <v>27403192</v>
      </c>
      <c r="E206">
        <v>1</v>
      </c>
      <c r="F206">
        <v>1</v>
      </c>
      <c r="G206">
        <v>1</v>
      </c>
      <c r="H206">
        <v>3</v>
      </c>
      <c r="I206" t="s">
        <v>574</v>
      </c>
      <c r="J206" t="s">
        <v>575</v>
      </c>
      <c r="K206" t="s">
        <v>576</v>
      </c>
      <c r="L206">
        <v>1301</v>
      </c>
      <c r="N206">
        <v>1003</v>
      </c>
      <c r="O206" t="s">
        <v>221</v>
      </c>
      <c r="P206" t="s">
        <v>221</v>
      </c>
      <c r="Q206">
        <v>1</v>
      </c>
      <c r="X206">
        <v>101.2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G206">
        <v>101.2</v>
      </c>
      <c r="AH206">
        <v>3</v>
      </c>
      <c r="AI206">
        <v>-1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ROW(Source!A156)</f>
        <v>156</v>
      </c>
      <c r="B207">
        <v>31893154</v>
      </c>
      <c r="C207">
        <v>31893140</v>
      </c>
      <c r="D207">
        <v>27438980</v>
      </c>
      <c r="E207">
        <v>1</v>
      </c>
      <c r="F207">
        <v>1</v>
      </c>
      <c r="G207">
        <v>1</v>
      </c>
      <c r="H207">
        <v>3</v>
      </c>
      <c r="I207" t="s">
        <v>478</v>
      </c>
      <c r="J207" t="s">
        <v>479</v>
      </c>
      <c r="K207" t="s">
        <v>480</v>
      </c>
      <c r="L207">
        <v>1374</v>
      </c>
      <c r="N207">
        <v>1013</v>
      </c>
      <c r="O207" t="s">
        <v>481</v>
      </c>
      <c r="P207" t="s">
        <v>481</v>
      </c>
      <c r="Q207">
        <v>1</v>
      </c>
      <c r="X207">
        <v>2.82</v>
      </c>
      <c r="Y207">
        <v>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2.82</v>
      </c>
      <c r="AH207">
        <v>2</v>
      </c>
      <c r="AI207">
        <v>31893146</v>
      </c>
      <c r="AJ207">
        <v>217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ROW(Source!A157)</f>
        <v>157</v>
      </c>
      <c r="B208">
        <v>31893148</v>
      </c>
      <c r="C208">
        <v>31893140</v>
      </c>
      <c r="D208">
        <v>27683646</v>
      </c>
      <c r="E208">
        <v>1</v>
      </c>
      <c r="F208">
        <v>1</v>
      </c>
      <c r="G208">
        <v>1</v>
      </c>
      <c r="H208">
        <v>1</v>
      </c>
      <c r="I208" t="s">
        <v>467</v>
      </c>
      <c r="K208" t="s">
        <v>468</v>
      </c>
      <c r="L208">
        <v>1369</v>
      </c>
      <c r="N208">
        <v>1013</v>
      </c>
      <c r="O208" t="s">
        <v>376</v>
      </c>
      <c r="P208" t="s">
        <v>376</v>
      </c>
      <c r="Q208">
        <v>1</v>
      </c>
      <c r="X208">
        <v>15.2</v>
      </c>
      <c r="Y208">
        <v>0</v>
      </c>
      <c r="Z208">
        <v>0</v>
      </c>
      <c r="AA208">
        <v>0</v>
      </c>
      <c r="AB208">
        <v>9.26</v>
      </c>
      <c r="AC208">
        <v>0</v>
      </c>
      <c r="AD208">
        <v>1</v>
      </c>
      <c r="AE208">
        <v>1</v>
      </c>
      <c r="AG208">
        <v>15.2</v>
      </c>
      <c r="AH208">
        <v>2</v>
      </c>
      <c r="AI208">
        <v>31893141</v>
      </c>
      <c r="AJ208">
        <v>218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ROW(Source!A157)</f>
        <v>157</v>
      </c>
      <c r="B209">
        <v>31893149</v>
      </c>
      <c r="C209">
        <v>31893140</v>
      </c>
      <c r="D209">
        <v>27440303</v>
      </c>
      <c r="E209">
        <v>1</v>
      </c>
      <c r="F209">
        <v>1</v>
      </c>
      <c r="G209">
        <v>1</v>
      </c>
      <c r="H209">
        <v>2</v>
      </c>
      <c r="I209" t="s">
        <v>469</v>
      </c>
      <c r="J209" t="s">
        <v>470</v>
      </c>
      <c r="K209" t="s">
        <v>471</v>
      </c>
      <c r="L209">
        <v>1368</v>
      </c>
      <c r="N209">
        <v>1011</v>
      </c>
      <c r="O209" t="s">
        <v>382</v>
      </c>
      <c r="P209" t="s">
        <v>382</v>
      </c>
      <c r="Q209">
        <v>1</v>
      </c>
      <c r="X209">
        <v>2.28</v>
      </c>
      <c r="Y209">
        <v>0</v>
      </c>
      <c r="Z209">
        <v>2.95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2.28</v>
      </c>
      <c r="AH209">
        <v>2</v>
      </c>
      <c r="AI209">
        <v>31893142</v>
      </c>
      <c r="AJ209">
        <v>219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ROW(Source!A157)</f>
        <v>157</v>
      </c>
      <c r="B210">
        <v>31893150</v>
      </c>
      <c r="C210">
        <v>31893140</v>
      </c>
      <c r="D210">
        <v>27441080</v>
      </c>
      <c r="E210">
        <v>1</v>
      </c>
      <c r="F210">
        <v>1</v>
      </c>
      <c r="G210">
        <v>1</v>
      </c>
      <c r="H210">
        <v>2</v>
      </c>
      <c r="I210" t="s">
        <v>472</v>
      </c>
      <c r="J210" t="s">
        <v>473</v>
      </c>
      <c r="K210" t="s">
        <v>474</v>
      </c>
      <c r="L210">
        <v>1368</v>
      </c>
      <c r="N210">
        <v>1011</v>
      </c>
      <c r="O210" t="s">
        <v>382</v>
      </c>
      <c r="P210" t="s">
        <v>382</v>
      </c>
      <c r="Q210">
        <v>1</v>
      </c>
      <c r="X210">
        <v>2.16</v>
      </c>
      <c r="Y210">
        <v>0</v>
      </c>
      <c r="Z210">
        <v>26.26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2.16</v>
      </c>
      <c r="AH210">
        <v>2</v>
      </c>
      <c r="AI210">
        <v>31893143</v>
      </c>
      <c r="AJ210">
        <v>220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ROW(Source!A157)</f>
        <v>157</v>
      </c>
      <c r="B211">
        <v>31893151</v>
      </c>
      <c r="C211">
        <v>31893140</v>
      </c>
      <c r="D211">
        <v>27378714</v>
      </c>
      <c r="E211">
        <v>1</v>
      </c>
      <c r="F211">
        <v>1</v>
      </c>
      <c r="G211">
        <v>1</v>
      </c>
      <c r="H211">
        <v>3</v>
      </c>
      <c r="I211" t="s">
        <v>475</v>
      </c>
      <c r="J211" t="s">
        <v>476</v>
      </c>
      <c r="K211" t="s">
        <v>477</v>
      </c>
      <c r="L211">
        <v>1354</v>
      </c>
      <c r="N211">
        <v>1010</v>
      </c>
      <c r="O211" t="s">
        <v>55</v>
      </c>
      <c r="P211" t="s">
        <v>55</v>
      </c>
      <c r="Q211">
        <v>1</v>
      </c>
      <c r="X211">
        <v>175</v>
      </c>
      <c r="Y211">
        <v>0.08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175</v>
      </c>
      <c r="AH211">
        <v>2</v>
      </c>
      <c r="AI211">
        <v>31893144</v>
      </c>
      <c r="AJ211">
        <v>221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ROW(Source!A157)</f>
        <v>157</v>
      </c>
      <c r="B212">
        <v>31893152</v>
      </c>
      <c r="C212">
        <v>31893140</v>
      </c>
      <c r="D212">
        <v>27382682</v>
      </c>
      <c r="E212">
        <v>1</v>
      </c>
      <c r="F212">
        <v>1</v>
      </c>
      <c r="G212">
        <v>1</v>
      </c>
      <c r="H212">
        <v>3</v>
      </c>
      <c r="I212" t="s">
        <v>571</v>
      </c>
      <c r="J212" t="s">
        <v>572</v>
      </c>
      <c r="K212" t="s">
        <v>573</v>
      </c>
      <c r="L212">
        <v>1354</v>
      </c>
      <c r="N212">
        <v>1010</v>
      </c>
      <c r="O212" t="s">
        <v>55</v>
      </c>
      <c r="P212" t="s">
        <v>55</v>
      </c>
      <c r="Q212">
        <v>1</v>
      </c>
      <c r="X212">
        <v>175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G212">
        <v>175</v>
      </c>
      <c r="AH212">
        <v>3</v>
      </c>
      <c r="AI212">
        <v>-1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ROW(Source!A157)</f>
        <v>157</v>
      </c>
      <c r="B213">
        <v>31893153</v>
      </c>
      <c r="C213">
        <v>31893140</v>
      </c>
      <c r="D213">
        <v>27403192</v>
      </c>
      <c r="E213">
        <v>1</v>
      </c>
      <c r="F213">
        <v>1</v>
      </c>
      <c r="G213">
        <v>1</v>
      </c>
      <c r="H213">
        <v>3</v>
      </c>
      <c r="I213" t="s">
        <v>574</v>
      </c>
      <c r="J213" t="s">
        <v>575</v>
      </c>
      <c r="K213" t="s">
        <v>576</v>
      </c>
      <c r="L213">
        <v>1301</v>
      </c>
      <c r="N213">
        <v>1003</v>
      </c>
      <c r="O213" t="s">
        <v>221</v>
      </c>
      <c r="P213" t="s">
        <v>221</v>
      </c>
      <c r="Q213">
        <v>1</v>
      </c>
      <c r="X213">
        <v>101.2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G213">
        <v>101.2</v>
      </c>
      <c r="AH213">
        <v>3</v>
      </c>
      <c r="AI213">
        <v>-1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ROW(Source!A157)</f>
        <v>157</v>
      </c>
      <c r="B214">
        <v>31893154</v>
      </c>
      <c r="C214">
        <v>31893140</v>
      </c>
      <c r="D214">
        <v>27438980</v>
      </c>
      <c r="E214">
        <v>1</v>
      </c>
      <c r="F214">
        <v>1</v>
      </c>
      <c r="G214">
        <v>1</v>
      </c>
      <c r="H214">
        <v>3</v>
      </c>
      <c r="I214" t="s">
        <v>478</v>
      </c>
      <c r="J214" t="s">
        <v>479</v>
      </c>
      <c r="K214" t="s">
        <v>480</v>
      </c>
      <c r="L214">
        <v>1374</v>
      </c>
      <c r="N214">
        <v>1013</v>
      </c>
      <c r="O214" t="s">
        <v>481</v>
      </c>
      <c r="P214" t="s">
        <v>481</v>
      </c>
      <c r="Q214">
        <v>1</v>
      </c>
      <c r="X214">
        <v>2.82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2.82</v>
      </c>
      <c r="AH214">
        <v>2</v>
      </c>
      <c r="AI214">
        <v>31893146</v>
      </c>
      <c r="AJ214">
        <v>224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ROW(Source!A162)</f>
        <v>162</v>
      </c>
      <c r="B215">
        <v>31893174</v>
      </c>
      <c r="C215">
        <v>31893157</v>
      </c>
      <c r="D215">
        <v>27683434</v>
      </c>
      <c r="E215">
        <v>1</v>
      </c>
      <c r="F215">
        <v>1</v>
      </c>
      <c r="G215">
        <v>1</v>
      </c>
      <c r="H215">
        <v>1</v>
      </c>
      <c r="I215" t="s">
        <v>482</v>
      </c>
      <c r="K215" t="s">
        <v>483</v>
      </c>
      <c r="L215">
        <v>1369</v>
      </c>
      <c r="N215">
        <v>1013</v>
      </c>
      <c r="O215" t="s">
        <v>376</v>
      </c>
      <c r="P215" t="s">
        <v>376</v>
      </c>
      <c r="Q215">
        <v>1</v>
      </c>
      <c r="X215">
        <v>6.29</v>
      </c>
      <c r="Y215">
        <v>0</v>
      </c>
      <c r="Z215">
        <v>0</v>
      </c>
      <c r="AA215">
        <v>0</v>
      </c>
      <c r="AB215">
        <v>9.48</v>
      </c>
      <c r="AC215">
        <v>0</v>
      </c>
      <c r="AD215">
        <v>1</v>
      </c>
      <c r="AE215">
        <v>1</v>
      </c>
      <c r="AG215">
        <v>6.29</v>
      </c>
      <c r="AH215">
        <v>2</v>
      </c>
      <c r="AI215">
        <v>31893163</v>
      </c>
      <c r="AJ215">
        <v>225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ROW(Source!A162)</f>
        <v>162</v>
      </c>
      <c r="B216">
        <v>31893175</v>
      </c>
      <c r="C216">
        <v>31893157</v>
      </c>
      <c r="D216">
        <v>121548</v>
      </c>
      <c r="E216">
        <v>1</v>
      </c>
      <c r="F216">
        <v>1</v>
      </c>
      <c r="G216">
        <v>1</v>
      </c>
      <c r="H216">
        <v>1</v>
      </c>
      <c r="I216" t="s">
        <v>26</v>
      </c>
      <c r="K216" t="s">
        <v>377</v>
      </c>
      <c r="L216">
        <v>608254</v>
      </c>
      <c r="N216">
        <v>1013</v>
      </c>
      <c r="O216" t="s">
        <v>378</v>
      </c>
      <c r="P216" t="s">
        <v>378</v>
      </c>
      <c r="Q216">
        <v>1</v>
      </c>
      <c r="X216">
        <v>0.03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2</v>
      </c>
      <c r="AG216">
        <v>0.03</v>
      </c>
      <c r="AH216">
        <v>2</v>
      </c>
      <c r="AI216">
        <v>31893164</v>
      </c>
      <c r="AJ216">
        <v>226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ROW(Source!A162)</f>
        <v>162</v>
      </c>
      <c r="B217">
        <v>31893176</v>
      </c>
      <c r="C217">
        <v>31893157</v>
      </c>
      <c r="D217">
        <v>27439488</v>
      </c>
      <c r="E217">
        <v>1</v>
      </c>
      <c r="F217">
        <v>1</v>
      </c>
      <c r="G217">
        <v>1</v>
      </c>
      <c r="H217">
        <v>2</v>
      </c>
      <c r="I217" t="s">
        <v>484</v>
      </c>
      <c r="J217" t="s">
        <v>485</v>
      </c>
      <c r="K217" t="s">
        <v>486</v>
      </c>
      <c r="L217">
        <v>1368</v>
      </c>
      <c r="N217">
        <v>1011</v>
      </c>
      <c r="O217" t="s">
        <v>382</v>
      </c>
      <c r="P217" t="s">
        <v>382</v>
      </c>
      <c r="Q217">
        <v>1</v>
      </c>
      <c r="X217">
        <v>0.03</v>
      </c>
      <c r="Y217">
        <v>0</v>
      </c>
      <c r="Z217">
        <v>113.81</v>
      </c>
      <c r="AA217">
        <v>13.61</v>
      </c>
      <c r="AB217">
        <v>0</v>
      </c>
      <c r="AC217">
        <v>0</v>
      </c>
      <c r="AD217">
        <v>1</v>
      </c>
      <c r="AE217">
        <v>0</v>
      </c>
      <c r="AG217">
        <v>0.03</v>
      </c>
      <c r="AH217">
        <v>2</v>
      </c>
      <c r="AI217">
        <v>31893165</v>
      </c>
      <c r="AJ217">
        <v>227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ROW(Source!A162)</f>
        <v>162</v>
      </c>
      <c r="B218">
        <v>31893177</v>
      </c>
      <c r="C218">
        <v>31893157</v>
      </c>
      <c r="D218">
        <v>27441327</v>
      </c>
      <c r="E218">
        <v>1</v>
      </c>
      <c r="F218">
        <v>1</v>
      </c>
      <c r="G218">
        <v>1</v>
      </c>
      <c r="H218">
        <v>2</v>
      </c>
      <c r="I218" t="s">
        <v>391</v>
      </c>
      <c r="J218" t="s">
        <v>392</v>
      </c>
      <c r="K218" t="s">
        <v>393</v>
      </c>
      <c r="L218">
        <v>1368</v>
      </c>
      <c r="N218">
        <v>1011</v>
      </c>
      <c r="O218" t="s">
        <v>382</v>
      </c>
      <c r="P218" t="s">
        <v>382</v>
      </c>
      <c r="Q218">
        <v>1</v>
      </c>
      <c r="X218">
        <v>0.03</v>
      </c>
      <c r="Y218">
        <v>0</v>
      </c>
      <c r="Z218">
        <v>93.37</v>
      </c>
      <c r="AA218">
        <v>11.69</v>
      </c>
      <c r="AB218">
        <v>0</v>
      </c>
      <c r="AC218">
        <v>0</v>
      </c>
      <c r="AD218">
        <v>1</v>
      </c>
      <c r="AE218">
        <v>0</v>
      </c>
      <c r="AG218">
        <v>0.03</v>
      </c>
      <c r="AH218">
        <v>2</v>
      </c>
      <c r="AI218">
        <v>31893166</v>
      </c>
      <c r="AJ218">
        <v>228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ROW(Source!A162)</f>
        <v>162</v>
      </c>
      <c r="B219">
        <v>31893178</v>
      </c>
      <c r="C219">
        <v>31893157</v>
      </c>
      <c r="D219">
        <v>27371952</v>
      </c>
      <c r="E219">
        <v>1</v>
      </c>
      <c r="F219">
        <v>1</v>
      </c>
      <c r="G219">
        <v>1</v>
      </c>
      <c r="H219">
        <v>3</v>
      </c>
      <c r="I219" t="s">
        <v>487</v>
      </c>
      <c r="J219" t="s">
        <v>488</v>
      </c>
      <c r="K219" t="s">
        <v>489</v>
      </c>
      <c r="L219">
        <v>1348</v>
      </c>
      <c r="N219">
        <v>1009</v>
      </c>
      <c r="O219" t="s">
        <v>83</v>
      </c>
      <c r="P219" t="s">
        <v>83</v>
      </c>
      <c r="Q219">
        <v>1000</v>
      </c>
      <c r="X219">
        <v>0.00105</v>
      </c>
      <c r="Y219">
        <v>1720.43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G219">
        <v>0.00105</v>
      </c>
      <c r="AH219">
        <v>2</v>
      </c>
      <c r="AI219">
        <v>31893167</v>
      </c>
      <c r="AJ219">
        <v>229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ROW(Source!A162)</f>
        <v>162</v>
      </c>
      <c r="B220">
        <v>31893169</v>
      </c>
      <c r="C220">
        <v>31893157</v>
      </c>
      <c r="D220">
        <v>27374420</v>
      </c>
      <c r="E220">
        <v>1</v>
      </c>
      <c r="F220">
        <v>1</v>
      </c>
      <c r="G220">
        <v>1</v>
      </c>
      <c r="H220">
        <v>3</v>
      </c>
      <c r="I220" t="s">
        <v>490</v>
      </c>
      <c r="J220" t="s">
        <v>491</v>
      </c>
      <c r="K220" t="s">
        <v>492</v>
      </c>
      <c r="L220">
        <v>1346</v>
      </c>
      <c r="N220">
        <v>1009</v>
      </c>
      <c r="O220" t="s">
        <v>493</v>
      </c>
      <c r="P220" t="s">
        <v>493</v>
      </c>
      <c r="Q220">
        <v>1</v>
      </c>
      <c r="X220">
        <v>0.02</v>
      </c>
      <c r="Y220">
        <v>28.77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0.02</v>
      </c>
      <c r="AH220">
        <v>2</v>
      </c>
      <c r="AI220">
        <v>31893168</v>
      </c>
      <c r="AJ220">
        <v>230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ROW(Source!A162)</f>
        <v>162</v>
      </c>
      <c r="B221">
        <v>31893170</v>
      </c>
      <c r="C221">
        <v>31893157</v>
      </c>
      <c r="D221">
        <v>27374913</v>
      </c>
      <c r="E221">
        <v>1</v>
      </c>
      <c r="F221">
        <v>1</v>
      </c>
      <c r="G221">
        <v>1</v>
      </c>
      <c r="H221">
        <v>3</v>
      </c>
      <c r="I221" t="s">
        <v>494</v>
      </c>
      <c r="J221" t="s">
        <v>495</v>
      </c>
      <c r="K221" t="s">
        <v>496</v>
      </c>
      <c r="L221">
        <v>1346</v>
      </c>
      <c r="N221">
        <v>1009</v>
      </c>
      <c r="O221" t="s">
        <v>493</v>
      </c>
      <c r="P221" t="s">
        <v>493</v>
      </c>
      <c r="Q221">
        <v>1</v>
      </c>
      <c r="X221">
        <v>0.32</v>
      </c>
      <c r="Y221">
        <v>30.4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G221">
        <v>0.32</v>
      </c>
      <c r="AH221">
        <v>2</v>
      </c>
      <c r="AI221">
        <v>31893158</v>
      </c>
      <c r="AJ221">
        <v>231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ROW(Source!A162)</f>
        <v>162</v>
      </c>
      <c r="B222">
        <v>31893171</v>
      </c>
      <c r="C222">
        <v>31893157</v>
      </c>
      <c r="D222">
        <v>27430442</v>
      </c>
      <c r="E222">
        <v>1</v>
      </c>
      <c r="F222">
        <v>1</v>
      </c>
      <c r="G222">
        <v>1</v>
      </c>
      <c r="H222">
        <v>3</v>
      </c>
      <c r="I222" t="s">
        <v>497</v>
      </c>
      <c r="J222" t="s">
        <v>498</v>
      </c>
      <c r="K222" t="s">
        <v>499</v>
      </c>
      <c r="L222">
        <v>1354</v>
      </c>
      <c r="N222">
        <v>1010</v>
      </c>
      <c r="O222" t="s">
        <v>55</v>
      </c>
      <c r="P222" t="s">
        <v>55</v>
      </c>
      <c r="Q222">
        <v>1</v>
      </c>
      <c r="X222">
        <v>5</v>
      </c>
      <c r="Y222">
        <v>1.43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5</v>
      </c>
      <c r="AH222">
        <v>2</v>
      </c>
      <c r="AI222">
        <v>31893159</v>
      </c>
      <c r="AJ222">
        <v>233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ROW(Source!A162)</f>
        <v>162</v>
      </c>
      <c r="B223">
        <v>31893172</v>
      </c>
      <c r="C223">
        <v>31893157</v>
      </c>
      <c r="D223">
        <v>27437914</v>
      </c>
      <c r="E223">
        <v>1</v>
      </c>
      <c r="F223">
        <v>1</v>
      </c>
      <c r="G223">
        <v>1</v>
      </c>
      <c r="H223">
        <v>3</v>
      </c>
      <c r="I223" t="s">
        <v>500</v>
      </c>
      <c r="J223" t="s">
        <v>501</v>
      </c>
      <c r="K223" t="s">
        <v>502</v>
      </c>
      <c r="L223">
        <v>1356</v>
      </c>
      <c r="N223">
        <v>1010</v>
      </c>
      <c r="O223" t="s">
        <v>503</v>
      </c>
      <c r="P223" t="s">
        <v>503</v>
      </c>
      <c r="Q223">
        <v>1000</v>
      </c>
      <c r="X223">
        <v>0.0122</v>
      </c>
      <c r="Y223">
        <v>176.21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0.0122</v>
      </c>
      <c r="AH223">
        <v>2</v>
      </c>
      <c r="AI223">
        <v>31893160</v>
      </c>
      <c r="AJ223">
        <v>234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ROW(Source!A162)</f>
        <v>162</v>
      </c>
      <c r="B224">
        <v>31893173</v>
      </c>
      <c r="C224">
        <v>31893157</v>
      </c>
      <c r="D224">
        <v>27438980</v>
      </c>
      <c r="E224">
        <v>1</v>
      </c>
      <c r="F224">
        <v>1</v>
      </c>
      <c r="G224">
        <v>1</v>
      </c>
      <c r="H224">
        <v>3</v>
      </c>
      <c r="I224" t="s">
        <v>478</v>
      </c>
      <c r="J224" t="s">
        <v>479</v>
      </c>
      <c r="K224" t="s">
        <v>480</v>
      </c>
      <c r="L224">
        <v>1374</v>
      </c>
      <c r="N224">
        <v>1013</v>
      </c>
      <c r="O224" t="s">
        <v>481</v>
      </c>
      <c r="P224" t="s">
        <v>481</v>
      </c>
      <c r="Q224">
        <v>1</v>
      </c>
      <c r="X224">
        <v>1.19</v>
      </c>
      <c r="Y224">
        <v>1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1.19</v>
      </c>
      <c r="AH224">
        <v>2</v>
      </c>
      <c r="AI224">
        <v>31893161</v>
      </c>
      <c r="AJ224">
        <v>235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ROW(Source!A163)</f>
        <v>163</v>
      </c>
      <c r="B225">
        <v>31893174</v>
      </c>
      <c r="C225">
        <v>31893157</v>
      </c>
      <c r="D225">
        <v>27683434</v>
      </c>
      <c r="E225">
        <v>1</v>
      </c>
      <c r="F225">
        <v>1</v>
      </c>
      <c r="G225">
        <v>1</v>
      </c>
      <c r="H225">
        <v>1</v>
      </c>
      <c r="I225" t="s">
        <v>482</v>
      </c>
      <c r="K225" t="s">
        <v>483</v>
      </c>
      <c r="L225">
        <v>1369</v>
      </c>
      <c r="N225">
        <v>1013</v>
      </c>
      <c r="O225" t="s">
        <v>376</v>
      </c>
      <c r="P225" t="s">
        <v>376</v>
      </c>
      <c r="Q225">
        <v>1</v>
      </c>
      <c r="X225">
        <v>6.29</v>
      </c>
      <c r="Y225">
        <v>0</v>
      </c>
      <c r="Z225">
        <v>0</v>
      </c>
      <c r="AA225">
        <v>0</v>
      </c>
      <c r="AB225">
        <v>9.48</v>
      </c>
      <c r="AC225">
        <v>0</v>
      </c>
      <c r="AD225">
        <v>1</v>
      </c>
      <c r="AE225">
        <v>1</v>
      </c>
      <c r="AG225">
        <v>6.29</v>
      </c>
      <c r="AH225">
        <v>2</v>
      </c>
      <c r="AI225">
        <v>31893163</v>
      </c>
      <c r="AJ225">
        <v>236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ROW(Source!A163)</f>
        <v>163</v>
      </c>
      <c r="B226">
        <v>31893175</v>
      </c>
      <c r="C226">
        <v>31893157</v>
      </c>
      <c r="D226">
        <v>121548</v>
      </c>
      <c r="E226">
        <v>1</v>
      </c>
      <c r="F226">
        <v>1</v>
      </c>
      <c r="G226">
        <v>1</v>
      </c>
      <c r="H226">
        <v>1</v>
      </c>
      <c r="I226" t="s">
        <v>26</v>
      </c>
      <c r="K226" t="s">
        <v>377</v>
      </c>
      <c r="L226">
        <v>608254</v>
      </c>
      <c r="N226">
        <v>1013</v>
      </c>
      <c r="O226" t="s">
        <v>378</v>
      </c>
      <c r="P226" t="s">
        <v>378</v>
      </c>
      <c r="Q226">
        <v>1</v>
      </c>
      <c r="X226">
        <v>0.03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G226">
        <v>0.03</v>
      </c>
      <c r="AH226">
        <v>2</v>
      </c>
      <c r="AI226">
        <v>31893164</v>
      </c>
      <c r="AJ226">
        <v>237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ROW(Source!A163)</f>
        <v>163</v>
      </c>
      <c r="B227">
        <v>31893176</v>
      </c>
      <c r="C227">
        <v>31893157</v>
      </c>
      <c r="D227">
        <v>27439488</v>
      </c>
      <c r="E227">
        <v>1</v>
      </c>
      <c r="F227">
        <v>1</v>
      </c>
      <c r="G227">
        <v>1</v>
      </c>
      <c r="H227">
        <v>2</v>
      </c>
      <c r="I227" t="s">
        <v>484</v>
      </c>
      <c r="J227" t="s">
        <v>485</v>
      </c>
      <c r="K227" t="s">
        <v>486</v>
      </c>
      <c r="L227">
        <v>1368</v>
      </c>
      <c r="N227">
        <v>1011</v>
      </c>
      <c r="O227" t="s">
        <v>382</v>
      </c>
      <c r="P227" t="s">
        <v>382</v>
      </c>
      <c r="Q227">
        <v>1</v>
      </c>
      <c r="X227">
        <v>0.03</v>
      </c>
      <c r="Y227">
        <v>0</v>
      </c>
      <c r="Z227">
        <v>113.81</v>
      </c>
      <c r="AA227">
        <v>13.61</v>
      </c>
      <c r="AB227">
        <v>0</v>
      </c>
      <c r="AC227">
        <v>0</v>
      </c>
      <c r="AD227">
        <v>1</v>
      </c>
      <c r="AE227">
        <v>0</v>
      </c>
      <c r="AG227">
        <v>0.03</v>
      </c>
      <c r="AH227">
        <v>2</v>
      </c>
      <c r="AI227">
        <v>31893165</v>
      </c>
      <c r="AJ227">
        <v>238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ROW(Source!A163)</f>
        <v>163</v>
      </c>
      <c r="B228">
        <v>31893177</v>
      </c>
      <c r="C228">
        <v>31893157</v>
      </c>
      <c r="D228">
        <v>27441327</v>
      </c>
      <c r="E228">
        <v>1</v>
      </c>
      <c r="F228">
        <v>1</v>
      </c>
      <c r="G228">
        <v>1</v>
      </c>
      <c r="H228">
        <v>2</v>
      </c>
      <c r="I228" t="s">
        <v>391</v>
      </c>
      <c r="J228" t="s">
        <v>392</v>
      </c>
      <c r="K228" t="s">
        <v>393</v>
      </c>
      <c r="L228">
        <v>1368</v>
      </c>
      <c r="N228">
        <v>1011</v>
      </c>
      <c r="O228" t="s">
        <v>382</v>
      </c>
      <c r="P228" t="s">
        <v>382</v>
      </c>
      <c r="Q228">
        <v>1</v>
      </c>
      <c r="X228">
        <v>0.03</v>
      </c>
      <c r="Y228">
        <v>0</v>
      </c>
      <c r="Z228">
        <v>93.37</v>
      </c>
      <c r="AA228">
        <v>11.69</v>
      </c>
      <c r="AB228">
        <v>0</v>
      </c>
      <c r="AC228">
        <v>0</v>
      </c>
      <c r="AD228">
        <v>1</v>
      </c>
      <c r="AE228">
        <v>0</v>
      </c>
      <c r="AG228">
        <v>0.03</v>
      </c>
      <c r="AH228">
        <v>2</v>
      </c>
      <c r="AI228">
        <v>31893166</v>
      </c>
      <c r="AJ228">
        <v>239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ROW(Source!A163)</f>
        <v>163</v>
      </c>
      <c r="B229">
        <v>31893178</v>
      </c>
      <c r="C229">
        <v>31893157</v>
      </c>
      <c r="D229">
        <v>27371952</v>
      </c>
      <c r="E229">
        <v>1</v>
      </c>
      <c r="F229">
        <v>1</v>
      </c>
      <c r="G229">
        <v>1</v>
      </c>
      <c r="H229">
        <v>3</v>
      </c>
      <c r="I229" t="s">
        <v>487</v>
      </c>
      <c r="J229" t="s">
        <v>488</v>
      </c>
      <c r="K229" t="s">
        <v>489</v>
      </c>
      <c r="L229">
        <v>1348</v>
      </c>
      <c r="N229">
        <v>1009</v>
      </c>
      <c r="O229" t="s">
        <v>83</v>
      </c>
      <c r="P229" t="s">
        <v>83</v>
      </c>
      <c r="Q229">
        <v>1000</v>
      </c>
      <c r="X229">
        <v>0.00105</v>
      </c>
      <c r="Y229">
        <v>1720.43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G229">
        <v>0.00105</v>
      </c>
      <c r="AH229">
        <v>2</v>
      </c>
      <c r="AI229">
        <v>31893167</v>
      </c>
      <c r="AJ229">
        <v>240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ROW(Source!A163)</f>
        <v>163</v>
      </c>
      <c r="B230">
        <v>31893169</v>
      </c>
      <c r="C230">
        <v>31893157</v>
      </c>
      <c r="D230">
        <v>27374420</v>
      </c>
      <c r="E230">
        <v>1</v>
      </c>
      <c r="F230">
        <v>1</v>
      </c>
      <c r="G230">
        <v>1</v>
      </c>
      <c r="H230">
        <v>3</v>
      </c>
      <c r="I230" t="s">
        <v>490</v>
      </c>
      <c r="J230" t="s">
        <v>491</v>
      </c>
      <c r="K230" t="s">
        <v>492</v>
      </c>
      <c r="L230">
        <v>1346</v>
      </c>
      <c r="N230">
        <v>1009</v>
      </c>
      <c r="O230" t="s">
        <v>493</v>
      </c>
      <c r="P230" t="s">
        <v>493</v>
      </c>
      <c r="Q230">
        <v>1</v>
      </c>
      <c r="X230">
        <v>0.02</v>
      </c>
      <c r="Y230">
        <v>28.77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0.02</v>
      </c>
      <c r="AH230">
        <v>2</v>
      </c>
      <c r="AI230">
        <v>31893168</v>
      </c>
      <c r="AJ230">
        <v>241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ROW(Source!A163)</f>
        <v>163</v>
      </c>
      <c r="B231">
        <v>31893170</v>
      </c>
      <c r="C231">
        <v>31893157</v>
      </c>
      <c r="D231">
        <v>27374913</v>
      </c>
      <c r="E231">
        <v>1</v>
      </c>
      <c r="F231">
        <v>1</v>
      </c>
      <c r="G231">
        <v>1</v>
      </c>
      <c r="H231">
        <v>3</v>
      </c>
      <c r="I231" t="s">
        <v>494</v>
      </c>
      <c r="J231" t="s">
        <v>495</v>
      </c>
      <c r="K231" t="s">
        <v>496</v>
      </c>
      <c r="L231">
        <v>1346</v>
      </c>
      <c r="N231">
        <v>1009</v>
      </c>
      <c r="O231" t="s">
        <v>493</v>
      </c>
      <c r="P231" t="s">
        <v>493</v>
      </c>
      <c r="Q231">
        <v>1</v>
      </c>
      <c r="X231">
        <v>0.32</v>
      </c>
      <c r="Y231">
        <v>30.4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G231">
        <v>0.32</v>
      </c>
      <c r="AH231">
        <v>2</v>
      </c>
      <c r="AI231">
        <v>31893158</v>
      </c>
      <c r="AJ231">
        <v>242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ROW(Source!A163)</f>
        <v>163</v>
      </c>
      <c r="B232">
        <v>31893171</v>
      </c>
      <c r="C232">
        <v>31893157</v>
      </c>
      <c r="D232">
        <v>27430442</v>
      </c>
      <c r="E232">
        <v>1</v>
      </c>
      <c r="F232">
        <v>1</v>
      </c>
      <c r="G232">
        <v>1</v>
      </c>
      <c r="H232">
        <v>3</v>
      </c>
      <c r="I232" t="s">
        <v>497</v>
      </c>
      <c r="J232" t="s">
        <v>498</v>
      </c>
      <c r="K232" t="s">
        <v>499</v>
      </c>
      <c r="L232">
        <v>1354</v>
      </c>
      <c r="N232">
        <v>1010</v>
      </c>
      <c r="O232" t="s">
        <v>55</v>
      </c>
      <c r="P232" t="s">
        <v>55</v>
      </c>
      <c r="Q232">
        <v>1</v>
      </c>
      <c r="X232">
        <v>5</v>
      </c>
      <c r="Y232">
        <v>1.43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5</v>
      </c>
      <c r="AH232">
        <v>2</v>
      </c>
      <c r="AI232">
        <v>31893159</v>
      </c>
      <c r="AJ232">
        <v>244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ROW(Source!A163)</f>
        <v>163</v>
      </c>
      <c r="B233">
        <v>31893172</v>
      </c>
      <c r="C233">
        <v>31893157</v>
      </c>
      <c r="D233">
        <v>27437914</v>
      </c>
      <c r="E233">
        <v>1</v>
      </c>
      <c r="F233">
        <v>1</v>
      </c>
      <c r="G233">
        <v>1</v>
      </c>
      <c r="H233">
        <v>3</v>
      </c>
      <c r="I233" t="s">
        <v>500</v>
      </c>
      <c r="J233" t="s">
        <v>501</v>
      </c>
      <c r="K233" t="s">
        <v>502</v>
      </c>
      <c r="L233">
        <v>1356</v>
      </c>
      <c r="N233">
        <v>1010</v>
      </c>
      <c r="O233" t="s">
        <v>503</v>
      </c>
      <c r="P233" t="s">
        <v>503</v>
      </c>
      <c r="Q233">
        <v>1000</v>
      </c>
      <c r="X233">
        <v>0.0122</v>
      </c>
      <c r="Y233">
        <v>176.21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G233">
        <v>0.0122</v>
      </c>
      <c r="AH233">
        <v>2</v>
      </c>
      <c r="AI233">
        <v>31893160</v>
      </c>
      <c r="AJ233">
        <v>245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ROW(Source!A163)</f>
        <v>163</v>
      </c>
      <c r="B234">
        <v>31893173</v>
      </c>
      <c r="C234">
        <v>31893157</v>
      </c>
      <c r="D234">
        <v>27438980</v>
      </c>
      <c r="E234">
        <v>1</v>
      </c>
      <c r="F234">
        <v>1</v>
      </c>
      <c r="G234">
        <v>1</v>
      </c>
      <c r="H234">
        <v>3</v>
      </c>
      <c r="I234" t="s">
        <v>478</v>
      </c>
      <c r="J234" t="s">
        <v>479</v>
      </c>
      <c r="K234" t="s">
        <v>480</v>
      </c>
      <c r="L234">
        <v>1374</v>
      </c>
      <c r="N234">
        <v>1013</v>
      </c>
      <c r="O234" t="s">
        <v>481</v>
      </c>
      <c r="P234" t="s">
        <v>481</v>
      </c>
      <c r="Q234">
        <v>1</v>
      </c>
      <c r="X234">
        <v>1.19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G234">
        <v>1.19</v>
      </c>
      <c r="AH234">
        <v>2</v>
      </c>
      <c r="AI234">
        <v>31893161</v>
      </c>
      <c r="AJ234">
        <v>246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ROW(Source!A166)</f>
        <v>166</v>
      </c>
      <c r="B235">
        <v>31893192</v>
      </c>
      <c r="C235">
        <v>31893180</v>
      </c>
      <c r="D235">
        <v>27688264</v>
      </c>
      <c r="E235">
        <v>1</v>
      </c>
      <c r="F235">
        <v>1</v>
      </c>
      <c r="G235">
        <v>1</v>
      </c>
      <c r="H235">
        <v>1</v>
      </c>
      <c r="I235" t="s">
        <v>504</v>
      </c>
      <c r="K235" t="s">
        <v>505</v>
      </c>
      <c r="L235">
        <v>1369</v>
      </c>
      <c r="N235">
        <v>1013</v>
      </c>
      <c r="O235" t="s">
        <v>376</v>
      </c>
      <c r="P235" t="s">
        <v>376</v>
      </c>
      <c r="Q235">
        <v>1</v>
      </c>
      <c r="X235">
        <v>31.6</v>
      </c>
      <c r="Y235">
        <v>0</v>
      </c>
      <c r="Z235">
        <v>0</v>
      </c>
      <c r="AA235">
        <v>0</v>
      </c>
      <c r="AB235">
        <v>10</v>
      </c>
      <c r="AC235">
        <v>0</v>
      </c>
      <c r="AD235">
        <v>1</v>
      </c>
      <c r="AE235">
        <v>1</v>
      </c>
      <c r="AG235">
        <v>31.6</v>
      </c>
      <c r="AH235">
        <v>2</v>
      </c>
      <c r="AI235">
        <v>31893181</v>
      </c>
      <c r="AJ235">
        <v>247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ROW(Source!A166)</f>
        <v>166</v>
      </c>
      <c r="B236">
        <v>31893193</v>
      </c>
      <c r="C236">
        <v>31893180</v>
      </c>
      <c r="D236">
        <v>121548</v>
      </c>
      <c r="E236">
        <v>1</v>
      </c>
      <c r="F236">
        <v>1</v>
      </c>
      <c r="G236">
        <v>1</v>
      </c>
      <c r="H236">
        <v>1</v>
      </c>
      <c r="I236" t="s">
        <v>26</v>
      </c>
      <c r="K236" t="s">
        <v>377</v>
      </c>
      <c r="L236">
        <v>608254</v>
      </c>
      <c r="N236">
        <v>1013</v>
      </c>
      <c r="O236" t="s">
        <v>378</v>
      </c>
      <c r="P236" t="s">
        <v>378</v>
      </c>
      <c r="Q236">
        <v>1</v>
      </c>
      <c r="X236">
        <v>0.03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2</v>
      </c>
      <c r="AG236">
        <v>0.03</v>
      </c>
      <c r="AH236">
        <v>2</v>
      </c>
      <c r="AI236">
        <v>31893182</v>
      </c>
      <c r="AJ236">
        <v>248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ROW(Source!A166)</f>
        <v>166</v>
      </c>
      <c r="B237">
        <v>31893194</v>
      </c>
      <c r="C237">
        <v>31893180</v>
      </c>
      <c r="D237">
        <v>27439488</v>
      </c>
      <c r="E237">
        <v>1</v>
      </c>
      <c r="F237">
        <v>1</v>
      </c>
      <c r="G237">
        <v>1</v>
      </c>
      <c r="H237">
        <v>2</v>
      </c>
      <c r="I237" t="s">
        <v>484</v>
      </c>
      <c r="J237" t="s">
        <v>485</v>
      </c>
      <c r="K237" t="s">
        <v>486</v>
      </c>
      <c r="L237">
        <v>1368</v>
      </c>
      <c r="N237">
        <v>1011</v>
      </c>
      <c r="O237" t="s">
        <v>382</v>
      </c>
      <c r="P237" t="s">
        <v>382</v>
      </c>
      <c r="Q237">
        <v>1</v>
      </c>
      <c r="X237">
        <v>0.03</v>
      </c>
      <c r="Y237">
        <v>0</v>
      </c>
      <c r="Z237">
        <v>113.81</v>
      </c>
      <c r="AA237">
        <v>13.61</v>
      </c>
      <c r="AB237">
        <v>0</v>
      </c>
      <c r="AC237">
        <v>0</v>
      </c>
      <c r="AD237">
        <v>1</v>
      </c>
      <c r="AE237">
        <v>0</v>
      </c>
      <c r="AG237">
        <v>0.03</v>
      </c>
      <c r="AH237">
        <v>2</v>
      </c>
      <c r="AI237">
        <v>31893183</v>
      </c>
      <c r="AJ237">
        <v>249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ROW(Source!A166)</f>
        <v>166</v>
      </c>
      <c r="B238">
        <v>31893195</v>
      </c>
      <c r="C238">
        <v>31893180</v>
      </c>
      <c r="D238">
        <v>27441014</v>
      </c>
      <c r="E238">
        <v>1</v>
      </c>
      <c r="F238">
        <v>1</v>
      </c>
      <c r="G238">
        <v>1</v>
      </c>
      <c r="H238">
        <v>2</v>
      </c>
      <c r="I238" t="s">
        <v>506</v>
      </c>
      <c r="J238" t="s">
        <v>507</v>
      </c>
      <c r="K238" t="s">
        <v>508</v>
      </c>
      <c r="L238">
        <v>1368</v>
      </c>
      <c r="N238">
        <v>1011</v>
      </c>
      <c r="O238" t="s">
        <v>382</v>
      </c>
      <c r="P238" t="s">
        <v>382</v>
      </c>
      <c r="Q238">
        <v>1</v>
      </c>
      <c r="X238">
        <v>4.1</v>
      </c>
      <c r="Y238">
        <v>0</v>
      </c>
      <c r="Z238">
        <v>1.92</v>
      </c>
      <c r="AA238">
        <v>0</v>
      </c>
      <c r="AB238">
        <v>0</v>
      </c>
      <c r="AC238">
        <v>0</v>
      </c>
      <c r="AD238">
        <v>1</v>
      </c>
      <c r="AE238">
        <v>0</v>
      </c>
      <c r="AG238">
        <v>4.1</v>
      </c>
      <c r="AH238">
        <v>2</v>
      </c>
      <c r="AI238">
        <v>31893184</v>
      </c>
      <c r="AJ238">
        <v>250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ROW(Source!A166)</f>
        <v>166</v>
      </c>
      <c r="B239">
        <v>31893196</v>
      </c>
      <c r="C239">
        <v>31893180</v>
      </c>
      <c r="D239">
        <v>27441327</v>
      </c>
      <c r="E239">
        <v>1</v>
      </c>
      <c r="F239">
        <v>1</v>
      </c>
      <c r="G239">
        <v>1</v>
      </c>
      <c r="H239">
        <v>2</v>
      </c>
      <c r="I239" t="s">
        <v>391</v>
      </c>
      <c r="J239" t="s">
        <v>392</v>
      </c>
      <c r="K239" t="s">
        <v>393</v>
      </c>
      <c r="L239">
        <v>1368</v>
      </c>
      <c r="N239">
        <v>1011</v>
      </c>
      <c r="O239" t="s">
        <v>382</v>
      </c>
      <c r="P239" t="s">
        <v>382</v>
      </c>
      <c r="Q239">
        <v>1</v>
      </c>
      <c r="X239">
        <v>0.02</v>
      </c>
      <c r="Y239">
        <v>0</v>
      </c>
      <c r="Z239">
        <v>93.37</v>
      </c>
      <c r="AA239">
        <v>11.69</v>
      </c>
      <c r="AB239">
        <v>0</v>
      </c>
      <c r="AC239">
        <v>0</v>
      </c>
      <c r="AD239">
        <v>1</v>
      </c>
      <c r="AE239">
        <v>0</v>
      </c>
      <c r="AG239">
        <v>0.02</v>
      </c>
      <c r="AH239">
        <v>2</v>
      </c>
      <c r="AI239">
        <v>31893185</v>
      </c>
      <c r="AJ239">
        <v>251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ROW(Source!A166)</f>
        <v>166</v>
      </c>
      <c r="B240">
        <v>31893197</v>
      </c>
      <c r="C240">
        <v>31893180</v>
      </c>
      <c r="D240">
        <v>27378918</v>
      </c>
      <c r="E240">
        <v>1</v>
      </c>
      <c r="F240">
        <v>1</v>
      </c>
      <c r="G240">
        <v>1</v>
      </c>
      <c r="H240">
        <v>3</v>
      </c>
      <c r="I240" t="s">
        <v>509</v>
      </c>
      <c r="J240" t="s">
        <v>510</v>
      </c>
      <c r="K240" t="s">
        <v>511</v>
      </c>
      <c r="L240">
        <v>1348</v>
      </c>
      <c r="N240">
        <v>1009</v>
      </c>
      <c r="O240" t="s">
        <v>83</v>
      </c>
      <c r="P240" t="s">
        <v>83</v>
      </c>
      <c r="Q240">
        <v>1000</v>
      </c>
      <c r="X240">
        <v>0.00016</v>
      </c>
      <c r="Y240">
        <v>29800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G240">
        <v>0.00016</v>
      </c>
      <c r="AH240">
        <v>2</v>
      </c>
      <c r="AI240">
        <v>31893186</v>
      </c>
      <c r="AJ240">
        <v>252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ROW(Source!A166)</f>
        <v>166</v>
      </c>
      <c r="B241">
        <v>31893198</v>
      </c>
      <c r="C241">
        <v>31893180</v>
      </c>
      <c r="D241">
        <v>27378922</v>
      </c>
      <c r="E241">
        <v>1</v>
      </c>
      <c r="F241">
        <v>1</v>
      </c>
      <c r="G241">
        <v>1</v>
      </c>
      <c r="H241">
        <v>3</v>
      </c>
      <c r="I241" t="s">
        <v>512</v>
      </c>
      <c r="J241" t="s">
        <v>513</v>
      </c>
      <c r="K241" t="s">
        <v>514</v>
      </c>
      <c r="L241">
        <v>1348</v>
      </c>
      <c r="N241">
        <v>1009</v>
      </c>
      <c r="O241" t="s">
        <v>83</v>
      </c>
      <c r="P241" t="s">
        <v>83</v>
      </c>
      <c r="Q241">
        <v>1000</v>
      </c>
      <c r="X241">
        <v>0.0003</v>
      </c>
      <c r="Y241">
        <v>12430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G241">
        <v>0.0003</v>
      </c>
      <c r="AH241">
        <v>2</v>
      </c>
      <c r="AI241">
        <v>31893187</v>
      </c>
      <c r="AJ241">
        <v>253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ROW(Source!A166)</f>
        <v>166</v>
      </c>
      <c r="B242">
        <v>31893199</v>
      </c>
      <c r="C242">
        <v>31893180</v>
      </c>
      <c r="D242">
        <v>27374913</v>
      </c>
      <c r="E242">
        <v>1</v>
      </c>
      <c r="F242">
        <v>1</v>
      </c>
      <c r="G242">
        <v>1</v>
      </c>
      <c r="H242">
        <v>3</v>
      </c>
      <c r="I242" t="s">
        <v>494</v>
      </c>
      <c r="J242" t="s">
        <v>495</v>
      </c>
      <c r="K242" t="s">
        <v>496</v>
      </c>
      <c r="L242">
        <v>1346</v>
      </c>
      <c r="N242">
        <v>1009</v>
      </c>
      <c r="O242" t="s">
        <v>493</v>
      </c>
      <c r="P242" t="s">
        <v>493</v>
      </c>
      <c r="Q242">
        <v>1</v>
      </c>
      <c r="X242">
        <v>0.11</v>
      </c>
      <c r="Y242">
        <v>30.4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G242">
        <v>0.11</v>
      </c>
      <c r="AH242">
        <v>2</v>
      </c>
      <c r="AI242">
        <v>31893188</v>
      </c>
      <c r="AJ242">
        <v>254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ROW(Source!A166)</f>
        <v>166</v>
      </c>
      <c r="B243">
        <v>31893200</v>
      </c>
      <c r="C243">
        <v>31893180</v>
      </c>
      <c r="D243">
        <v>27378702</v>
      </c>
      <c r="E243">
        <v>1</v>
      </c>
      <c r="F243">
        <v>1</v>
      </c>
      <c r="G243">
        <v>1</v>
      </c>
      <c r="H243">
        <v>3</v>
      </c>
      <c r="I243" t="s">
        <v>515</v>
      </c>
      <c r="J243" t="s">
        <v>516</v>
      </c>
      <c r="K243" t="s">
        <v>517</v>
      </c>
      <c r="L243">
        <v>1355</v>
      </c>
      <c r="N243">
        <v>1010</v>
      </c>
      <c r="O243" t="s">
        <v>196</v>
      </c>
      <c r="P243" t="s">
        <v>196</v>
      </c>
      <c r="Q243">
        <v>100</v>
      </c>
      <c r="X243">
        <v>1.02</v>
      </c>
      <c r="Y243">
        <v>86.52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G243">
        <v>1.02</v>
      </c>
      <c r="AH243">
        <v>2</v>
      </c>
      <c r="AI243">
        <v>31893189</v>
      </c>
      <c r="AJ243">
        <v>255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ROW(Source!A166)</f>
        <v>166</v>
      </c>
      <c r="B244">
        <v>31893201</v>
      </c>
      <c r="C244">
        <v>31893180</v>
      </c>
      <c r="D244">
        <v>27438980</v>
      </c>
      <c r="E244">
        <v>1</v>
      </c>
      <c r="F244">
        <v>1</v>
      </c>
      <c r="G244">
        <v>1</v>
      </c>
      <c r="H244">
        <v>3</v>
      </c>
      <c r="I244" t="s">
        <v>478</v>
      </c>
      <c r="J244" t="s">
        <v>479</v>
      </c>
      <c r="K244" t="s">
        <v>480</v>
      </c>
      <c r="L244">
        <v>1374</v>
      </c>
      <c r="N244">
        <v>1013</v>
      </c>
      <c r="O244" t="s">
        <v>481</v>
      </c>
      <c r="P244" t="s">
        <v>481</v>
      </c>
      <c r="Q244">
        <v>1</v>
      </c>
      <c r="X244">
        <v>6.32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G244">
        <v>6.32</v>
      </c>
      <c r="AH244">
        <v>2</v>
      </c>
      <c r="AI244">
        <v>31893190</v>
      </c>
      <c r="AJ244">
        <v>257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ROW(Source!A167)</f>
        <v>167</v>
      </c>
      <c r="B245">
        <v>31893192</v>
      </c>
      <c r="C245">
        <v>31893180</v>
      </c>
      <c r="D245">
        <v>27688264</v>
      </c>
      <c r="E245">
        <v>1</v>
      </c>
      <c r="F245">
        <v>1</v>
      </c>
      <c r="G245">
        <v>1</v>
      </c>
      <c r="H245">
        <v>1</v>
      </c>
      <c r="I245" t="s">
        <v>504</v>
      </c>
      <c r="K245" t="s">
        <v>505</v>
      </c>
      <c r="L245">
        <v>1369</v>
      </c>
      <c r="N245">
        <v>1013</v>
      </c>
      <c r="O245" t="s">
        <v>376</v>
      </c>
      <c r="P245" t="s">
        <v>376</v>
      </c>
      <c r="Q245">
        <v>1</v>
      </c>
      <c r="X245">
        <v>31.6</v>
      </c>
      <c r="Y245">
        <v>0</v>
      </c>
      <c r="Z245">
        <v>0</v>
      </c>
      <c r="AA245">
        <v>0</v>
      </c>
      <c r="AB245">
        <v>10</v>
      </c>
      <c r="AC245">
        <v>0</v>
      </c>
      <c r="AD245">
        <v>1</v>
      </c>
      <c r="AE245">
        <v>1</v>
      </c>
      <c r="AG245">
        <v>31.6</v>
      </c>
      <c r="AH245">
        <v>2</v>
      </c>
      <c r="AI245">
        <v>31893181</v>
      </c>
      <c r="AJ245">
        <v>258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ROW(Source!A167)</f>
        <v>167</v>
      </c>
      <c r="B246">
        <v>31893193</v>
      </c>
      <c r="C246">
        <v>31893180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26</v>
      </c>
      <c r="K246" t="s">
        <v>377</v>
      </c>
      <c r="L246">
        <v>608254</v>
      </c>
      <c r="N246">
        <v>1013</v>
      </c>
      <c r="O246" t="s">
        <v>378</v>
      </c>
      <c r="P246" t="s">
        <v>378</v>
      </c>
      <c r="Q246">
        <v>1</v>
      </c>
      <c r="X246">
        <v>0.03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G246">
        <v>0.03</v>
      </c>
      <c r="AH246">
        <v>2</v>
      </c>
      <c r="AI246">
        <v>31893182</v>
      </c>
      <c r="AJ246">
        <v>259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ROW(Source!A167)</f>
        <v>167</v>
      </c>
      <c r="B247">
        <v>31893194</v>
      </c>
      <c r="C247">
        <v>31893180</v>
      </c>
      <c r="D247">
        <v>27439488</v>
      </c>
      <c r="E247">
        <v>1</v>
      </c>
      <c r="F247">
        <v>1</v>
      </c>
      <c r="G247">
        <v>1</v>
      </c>
      <c r="H247">
        <v>2</v>
      </c>
      <c r="I247" t="s">
        <v>484</v>
      </c>
      <c r="J247" t="s">
        <v>485</v>
      </c>
      <c r="K247" t="s">
        <v>486</v>
      </c>
      <c r="L247">
        <v>1368</v>
      </c>
      <c r="N247">
        <v>1011</v>
      </c>
      <c r="O247" t="s">
        <v>382</v>
      </c>
      <c r="P247" t="s">
        <v>382</v>
      </c>
      <c r="Q247">
        <v>1</v>
      </c>
      <c r="X247">
        <v>0.03</v>
      </c>
      <c r="Y247">
        <v>0</v>
      </c>
      <c r="Z247">
        <v>113.81</v>
      </c>
      <c r="AA247">
        <v>13.61</v>
      </c>
      <c r="AB247">
        <v>0</v>
      </c>
      <c r="AC247">
        <v>0</v>
      </c>
      <c r="AD247">
        <v>1</v>
      </c>
      <c r="AE247">
        <v>0</v>
      </c>
      <c r="AG247">
        <v>0.03</v>
      </c>
      <c r="AH247">
        <v>2</v>
      </c>
      <c r="AI247">
        <v>31893183</v>
      </c>
      <c r="AJ247">
        <v>260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ROW(Source!A167)</f>
        <v>167</v>
      </c>
      <c r="B248">
        <v>31893195</v>
      </c>
      <c r="C248">
        <v>31893180</v>
      </c>
      <c r="D248">
        <v>27441014</v>
      </c>
      <c r="E248">
        <v>1</v>
      </c>
      <c r="F248">
        <v>1</v>
      </c>
      <c r="G248">
        <v>1</v>
      </c>
      <c r="H248">
        <v>2</v>
      </c>
      <c r="I248" t="s">
        <v>506</v>
      </c>
      <c r="J248" t="s">
        <v>507</v>
      </c>
      <c r="K248" t="s">
        <v>508</v>
      </c>
      <c r="L248">
        <v>1368</v>
      </c>
      <c r="N248">
        <v>1011</v>
      </c>
      <c r="O248" t="s">
        <v>382</v>
      </c>
      <c r="P248" t="s">
        <v>382</v>
      </c>
      <c r="Q248">
        <v>1</v>
      </c>
      <c r="X248">
        <v>4.1</v>
      </c>
      <c r="Y248">
        <v>0</v>
      </c>
      <c r="Z248">
        <v>1.92</v>
      </c>
      <c r="AA248">
        <v>0</v>
      </c>
      <c r="AB248">
        <v>0</v>
      </c>
      <c r="AC248">
        <v>0</v>
      </c>
      <c r="AD248">
        <v>1</v>
      </c>
      <c r="AE248">
        <v>0</v>
      </c>
      <c r="AG248">
        <v>4.1</v>
      </c>
      <c r="AH248">
        <v>2</v>
      </c>
      <c r="AI248">
        <v>31893184</v>
      </c>
      <c r="AJ248">
        <v>261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ROW(Source!A167)</f>
        <v>167</v>
      </c>
      <c r="B249">
        <v>31893196</v>
      </c>
      <c r="C249">
        <v>31893180</v>
      </c>
      <c r="D249">
        <v>27441327</v>
      </c>
      <c r="E249">
        <v>1</v>
      </c>
      <c r="F249">
        <v>1</v>
      </c>
      <c r="G249">
        <v>1</v>
      </c>
      <c r="H249">
        <v>2</v>
      </c>
      <c r="I249" t="s">
        <v>391</v>
      </c>
      <c r="J249" t="s">
        <v>392</v>
      </c>
      <c r="K249" t="s">
        <v>393</v>
      </c>
      <c r="L249">
        <v>1368</v>
      </c>
      <c r="N249">
        <v>1011</v>
      </c>
      <c r="O249" t="s">
        <v>382</v>
      </c>
      <c r="P249" t="s">
        <v>382</v>
      </c>
      <c r="Q249">
        <v>1</v>
      </c>
      <c r="X249">
        <v>0.02</v>
      </c>
      <c r="Y249">
        <v>0</v>
      </c>
      <c r="Z249">
        <v>93.37</v>
      </c>
      <c r="AA249">
        <v>11.69</v>
      </c>
      <c r="AB249">
        <v>0</v>
      </c>
      <c r="AC249">
        <v>0</v>
      </c>
      <c r="AD249">
        <v>1</v>
      </c>
      <c r="AE249">
        <v>0</v>
      </c>
      <c r="AG249">
        <v>0.02</v>
      </c>
      <c r="AH249">
        <v>2</v>
      </c>
      <c r="AI249">
        <v>31893185</v>
      </c>
      <c r="AJ249">
        <v>262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ROW(Source!A167)</f>
        <v>167</v>
      </c>
      <c r="B250">
        <v>31893197</v>
      </c>
      <c r="C250">
        <v>31893180</v>
      </c>
      <c r="D250">
        <v>27378918</v>
      </c>
      <c r="E250">
        <v>1</v>
      </c>
      <c r="F250">
        <v>1</v>
      </c>
      <c r="G250">
        <v>1</v>
      </c>
      <c r="H250">
        <v>3</v>
      </c>
      <c r="I250" t="s">
        <v>509</v>
      </c>
      <c r="J250" t="s">
        <v>510</v>
      </c>
      <c r="K250" t="s">
        <v>511</v>
      </c>
      <c r="L250">
        <v>1348</v>
      </c>
      <c r="N250">
        <v>1009</v>
      </c>
      <c r="O250" t="s">
        <v>83</v>
      </c>
      <c r="P250" t="s">
        <v>83</v>
      </c>
      <c r="Q250">
        <v>1000</v>
      </c>
      <c r="X250">
        <v>0.00016</v>
      </c>
      <c r="Y250">
        <v>29800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G250">
        <v>0.00016</v>
      </c>
      <c r="AH250">
        <v>2</v>
      </c>
      <c r="AI250">
        <v>31893186</v>
      </c>
      <c r="AJ250">
        <v>263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ROW(Source!A167)</f>
        <v>167</v>
      </c>
      <c r="B251">
        <v>31893198</v>
      </c>
      <c r="C251">
        <v>31893180</v>
      </c>
      <c r="D251">
        <v>27378922</v>
      </c>
      <c r="E251">
        <v>1</v>
      </c>
      <c r="F251">
        <v>1</v>
      </c>
      <c r="G251">
        <v>1</v>
      </c>
      <c r="H251">
        <v>3</v>
      </c>
      <c r="I251" t="s">
        <v>512</v>
      </c>
      <c r="J251" t="s">
        <v>513</v>
      </c>
      <c r="K251" t="s">
        <v>514</v>
      </c>
      <c r="L251">
        <v>1348</v>
      </c>
      <c r="N251">
        <v>1009</v>
      </c>
      <c r="O251" t="s">
        <v>83</v>
      </c>
      <c r="P251" t="s">
        <v>83</v>
      </c>
      <c r="Q251">
        <v>1000</v>
      </c>
      <c r="X251">
        <v>0.0003</v>
      </c>
      <c r="Y251">
        <v>12430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G251">
        <v>0.0003</v>
      </c>
      <c r="AH251">
        <v>2</v>
      </c>
      <c r="AI251">
        <v>31893187</v>
      </c>
      <c r="AJ251">
        <v>264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ROW(Source!A167)</f>
        <v>167</v>
      </c>
      <c r="B252">
        <v>31893199</v>
      </c>
      <c r="C252">
        <v>31893180</v>
      </c>
      <c r="D252">
        <v>27374913</v>
      </c>
      <c r="E252">
        <v>1</v>
      </c>
      <c r="F252">
        <v>1</v>
      </c>
      <c r="G252">
        <v>1</v>
      </c>
      <c r="H252">
        <v>3</v>
      </c>
      <c r="I252" t="s">
        <v>494</v>
      </c>
      <c r="J252" t="s">
        <v>495</v>
      </c>
      <c r="K252" t="s">
        <v>496</v>
      </c>
      <c r="L252">
        <v>1346</v>
      </c>
      <c r="N252">
        <v>1009</v>
      </c>
      <c r="O252" t="s">
        <v>493</v>
      </c>
      <c r="P252" t="s">
        <v>493</v>
      </c>
      <c r="Q252">
        <v>1</v>
      </c>
      <c r="X252">
        <v>0.11</v>
      </c>
      <c r="Y252">
        <v>30.4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>
        <v>0.11</v>
      </c>
      <c r="AH252">
        <v>2</v>
      </c>
      <c r="AI252">
        <v>31893188</v>
      </c>
      <c r="AJ252">
        <v>265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ROW(Source!A167)</f>
        <v>167</v>
      </c>
      <c r="B253">
        <v>31893200</v>
      </c>
      <c r="C253">
        <v>31893180</v>
      </c>
      <c r="D253">
        <v>27378702</v>
      </c>
      <c r="E253">
        <v>1</v>
      </c>
      <c r="F253">
        <v>1</v>
      </c>
      <c r="G253">
        <v>1</v>
      </c>
      <c r="H253">
        <v>3</v>
      </c>
      <c r="I253" t="s">
        <v>515</v>
      </c>
      <c r="J253" t="s">
        <v>516</v>
      </c>
      <c r="K253" t="s">
        <v>517</v>
      </c>
      <c r="L253">
        <v>1355</v>
      </c>
      <c r="N253">
        <v>1010</v>
      </c>
      <c r="O253" t="s">
        <v>196</v>
      </c>
      <c r="P253" t="s">
        <v>196</v>
      </c>
      <c r="Q253">
        <v>100</v>
      </c>
      <c r="X253">
        <v>1.02</v>
      </c>
      <c r="Y253">
        <v>86.52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1.02</v>
      </c>
      <c r="AH253">
        <v>2</v>
      </c>
      <c r="AI253">
        <v>31893189</v>
      </c>
      <c r="AJ253">
        <v>266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ROW(Source!A167)</f>
        <v>167</v>
      </c>
      <c r="B254">
        <v>31893201</v>
      </c>
      <c r="C254">
        <v>31893180</v>
      </c>
      <c r="D254">
        <v>27438980</v>
      </c>
      <c r="E254">
        <v>1</v>
      </c>
      <c r="F254">
        <v>1</v>
      </c>
      <c r="G254">
        <v>1</v>
      </c>
      <c r="H254">
        <v>3</v>
      </c>
      <c r="I254" t="s">
        <v>478</v>
      </c>
      <c r="J254" t="s">
        <v>479</v>
      </c>
      <c r="K254" t="s">
        <v>480</v>
      </c>
      <c r="L254">
        <v>1374</v>
      </c>
      <c r="N254">
        <v>1013</v>
      </c>
      <c r="O254" t="s">
        <v>481</v>
      </c>
      <c r="P254" t="s">
        <v>481</v>
      </c>
      <c r="Q254">
        <v>1</v>
      </c>
      <c r="X254">
        <v>6.32</v>
      </c>
      <c r="Y254">
        <v>1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G254">
        <v>6.32</v>
      </c>
      <c r="AH254">
        <v>2</v>
      </c>
      <c r="AI254">
        <v>31893190</v>
      </c>
      <c r="AJ254">
        <v>268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ROW(Source!A170)</f>
        <v>170</v>
      </c>
      <c r="B255">
        <v>31893216</v>
      </c>
      <c r="C255">
        <v>31893203</v>
      </c>
      <c r="D255">
        <v>27688513</v>
      </c>
      <c r="E255">
        <v>1</v>
      </c>
      <c r="F255">
        <v>1</v>
      </c>
      <c r="G255">
        <v>1</v>
      </c>
      <c r="H255">
        <v>1</v>
      </c>
      <c r="I255" t="s">
        <v>518</v>
      </c>
      <c r="K255" t="s">
        <v>519</v>
      </c>
      <c r="L255">
        <v>1369</v>
      </c>
      <c r="N255">
        <v>1013</v>
      </c>
      <c r="O255" t="s">
        <v>376</v>
      </c>
      <c r="P255" t="s">
        <v>376</v>
      </c>
      <c r="Q255">
        <v>1</v>
      </c>
      <c r="X255">
        <v>1.87</v>
      </c>
      <c r="Y255">
        <v>0</v>
      </c>
      <c r="Z255">
        <v>0</v>
      </c>
      <c r="AA255">
        <v>0</v>
      </c>
      <c r="AB255">
        <v>10.59</v>
      </c>
      <c r="AC255">
        <v>0</v>
      </c>
      <c r="AD255">
        <v>1</v>
      </c>
      <c r="AE255">
        <v>1</v>
      </c>
      <c r="AG255">
        <v>1.87</v>
      </c>
      <c r="AH255">
        <v>2</v>
      </c>
      <c r="AI255">
        <v>31893204</v>
      </c>
      <c r="AJ255">
        <v>269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ROW(Source!A170)</f>
        <v>170</v>
      </c>
      <c r="B256">
        <v>31893217</v>
      </c>
      <c r="C256">
        <v>31893203</v>
      </c>
      <c r="D256">
        <v>121548</v>
      </c>
      <c r="E256">
        <v>1</v>
      </c>
      <c r="F256">
        <v>1</v>
      </c>
      <c r="G256">
        <v>1</v>
      </c>
      <c r="H256">
        <v>1</v>
      </c>
      <c r="I256" t="s">
        <v>26</v>
      </c>
      <c r="K256" t="s">
        <v>377</v>
      </c>
      <c r="L256">
        <v>608254</v>
      </c>
      <c r="N256">
        <v>1013</v>
      </c>
      <c r="O256" t="s">
        <v>378</v>
      </c>
      <c r="P256" t="s">
        <v>378</v>
      </c>
      <c r="Q256">
        <v>1</v>
      </c>
      <c r="X256">
        <v>0.69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2</v>
      </c>
      <c r="AG256">
        <v>0.69</v>
      </c>
      <c r="AH256">
        <v>2</v>
      </c>
      <c r="AI256">
        <v>31893205</v>
      </c>
      <c r="AJ256">
        <v>270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ROW(Source!A170)</f>
        <v>170</v>
      </c>
      <c r="B257">
        <v>31893218</v>
      </c>
      <c r="C257">
        <v>31893203</v>
      </c>
      <c r="D257">
        <v>27439488</v>
      </c>
      <c r="E257">
        <v>1</v>
      </c>
      <c r="F257">
        <v>1</v>
      </c>
      <c r="G257">
        <v>1</v>
      </c>
      <c r="H257">
        <v>2</v>
      </c>
      <c r="I257" t="s">
        <v>484</v>
      </c>
      <c r="J257" t="s">
        <v>485</v>
      </c>
      <c r="K257" t="s">
        <v>486</v>
      </c>
      <c r="L257">
        <v>1368</v>
      </c>
      <c r="N257">
        <v>1011</v>
      </c>
      <c r="O257" t="s">
        <v>382</v>
      </c>
      <c r="P257" t="s">
        <v>382</v>
      </c>
      <c r="Q257">
        <v>1</v>
      </c>
      <c r="X257">
        <v>0.02</v>
      </c>
      <c r="Y257">
        <v>0</v>
      </c>
      <c r="Z257">
        <v>113.81</v>
      </c>
      <c r="AA257">
        <v>13.61</v>
      </c>
      <c r="AB257">
        <v>0</v>
      </c>
      <c r="AC257">
        <v>0</v>
      </c>
      <c r="AD257">
        <v>1</v>
      </c>
      <c r="AE257">
        <v>0</v>
      </c>
      <c r="AG257">
        <v>0.02</v>
      </c>
      <c r="AH257">
        <v>2</v>
      </c>
      <c r="AI257">
        <v>31893206</v>
      </c>
      <c r="AJ257">
        <v>271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ROW(Source!A170)</f>
        <v>170</v>
      </c>
      <c r="B258">
        <v>31893219</v>
      </c>
      <c r="C258">
        <v>31893203</v>
      </c>
      <c r="D258">
        <v>27439637</v>
      </c>
      <c r="E258">
        <v>1</v>
      </c>
      <c r="F258">
        <v>1</v>
      </c>
      <c r="G258">
        <v>1</v>
      </c>
      <c r="H258">
        <v>2</v>
      </c>
      <c r="I258" t="s">
        <v>520</v>
      </c>
      <c r="J258" t="s">
        <v>521</v>
      </c>
      <c r="K258" t="s">
        <v>522</v>
      </c>
      <c r="L258">
        <v>1368</v>
      </c>
      <c r="N258">
        <v>1011</v>
      </c>
      <c r="O258" t="s">
        <v>382</v>
      </c>
      <c r="P258" t="s">
        <v>382</v>
      </c>
      <c r="Q258">
        <v>1</v>
      </c>
      <c r="X258">
        <v>0.67</v>
      </c>
      <c r="Y258">
        <v>0</v>
      </c>
      <c r="Z258">
        <v>132.45</v>
      </c>
      <c r="AA258">
        <v>13.61</v>
      </c>
      <c r="AB258">
        <v>0</v>
      </c>
      <c r="AC258">
        <v>0</v>
      </c>
      <c r="AD258">
        <v>1</v>
      </c>
      <c r="AE258">
        <v>0</v>
      </c>
      <c r="AG258">
        <v>0.67</v>
      </c>
      <c r="AH258">
        <v>2</v>
      </c>
      <c r="AI258">
        <v>31893207</v>
      </c>
      <c r="AJ258">
        <v>272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ROW(Source!A170)</f>
        <v>170</v>
      </c>
      <c r="B259">
        <v>31893220</v>
      </c>
      <c r="C259">
        <v>31893203</v>
      </c>
      <c r="D259">
        <v>27441327</v>
      </c>
      <c r="E259">
        <v>1</v>
      </c>
      <c r="F259">
        <v>1</v>
      </c>
      <c r="G259">
        <v>1</v>
      </c>
      <c r="H259">
        <v>2</v>
      </c>
      <c r="I259" t="s">
        <v>391</v>
      </c>
      <c r="J259" t="s">
        <v>392</v>
      </c>
      <c r="K259" t="s">
        <v>393</v>
      </c>
      <c r="L259">
        <v>1368</v>
      </c>
      <c r="N259">
        <v>1011</v>
      </c>
      <c r="O259" t="s">
        <v>382</v>
      </c>
      <c r="P259" t="s">
        <v>382</v>
      </c>
      <c r="Q259">
        <v>1</v>
      </c>
      <c r="X259">
        <v>0.02</v>
      </c>
      <c r="Y259">
        <v>0</v>
      </c>
      <c r="Z259">
        <v>93.37</v>
      </c>
      <c r="AA259">
        <v>11.69</v>
      </c>
      <c r="AB259">
        <v>0</v>
      </c>
      <c r="AC259">
        <v>0</v>
      </c>
      <c r="AD259">
        <v>1</v>
      </c>
      <c r="AE259">
        <v>0</v>
      </c>
      <c r="AG259">
        <v>0.02</v>
      </c>
      <c r="AH259">
        <v>2</v>
      </c>
      <c r="AI259">
        <v>31893208</v>
      </c>
      <c r="AJ259">
        <v>273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ROW(Source!A170)</f>
        <v>170</v>
      </c>
      <c r="B260">
        <v>31893221</v>
      </c>
      <c r="C260">
        <v>31893203</v>
      </c>
      <c r="D260">
        <v>27374869</v>
      </c>
      <c r="E260">
        <v>1</v>
      </c>
      <c r="F260">
        <v>1</v>
      </c>
      <c r="G260">
        <v>1</v>
      </c>
      <c r="H260">
        <v>3</v>
      </c>
      <c r="I260" t="s">
        <v>523</v>
      </c>
      <c r="J260" t="s">
        <v>524</v>
      </c>
      <c r="K260" t="s">
        <v>525</v>
      </c>
      <c r="L260">
        <v>1346</v>
      </c>
      <c r="N260">
        <v>1009</v>
      </c>
      <c r="O260" t="s">
        <v>493</v>
      </c>
      <c r="P260" t="s">
        <v>493</v>
      </c>
      <c r="Q260">
        <v>1</v>
      </c>
      <c r="X260">
        <v>0.012</v>
      </c>
      <c r="Y260">
        <v>24.18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G260">
        <v>0.012</v>
      </c>
      <c r="AH260">
        <v>2</v>
      </c>
      <c r="AI260">
        <v>31893209</v>
      </c>
      <c r="AJ260">
        <v>274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ROW(Source!A170)</f>
        <v>170</v>
      </c>
      <c r="B261">
        <v>31893222</v>
      </c>
      <c r="C261">
        <v>31893203</v>
      </c>
      <c r="D261">
        <v>27374913</v>
      </c>
      <c r="E261">
        <v>1</v>
      </c>
      <c r="F261">
        <v>1</v>
      </c>
      <c r="G261">
        <v>1</v>
      </c>
      <c r="H261">
        <v>3</v>
      </c>
      <c r="I261" t="s">
        <v>494</v>
      </c>
      <c r="J261" t="s">
        <v>495</v>
      </c>
      <c r="K261" t="s">
        <v>496</v>
      </c>
      <c r="L261">
        <v>1346</v>
      </c>
      <c r="N261">
        <v>1009</v>
      </c>
      <c r="O261" t="s">
        <v>493</v>
      </c>
      <c r="P261" t="s">
        <v>493</v>
      </c>
      <c r="Q261">
        <v>1</v>
      </c>
      <c r="X261">
        <v>0.01</v>
      </c>
      <c r="Y261">
        <v>30.4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0.01</v>
      </c>
      <c r="AH261">
        <v>2</v>
      </c>
      <c r="AI261">
        <v>31893210</v>
      </c>
      <c r="AJ261">
        <v>275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ROW(Source!A170)</f>
        <v>170</v>
      </c>
      <c r="B262">
        <v>31893223</v>
      </c>
      <c r="C262">
        <v>31893203</v>
      </c>
      <c r="D262">
        <v>27421855</v>
      </c>
      <c r="E262">
        <v>1</v>
      </c>
      <c r="F262">
        <v>1</v>
      </c>
      <c r="G262">
        <v>1</v>
      </c>
      <c r="H262">
        <v>3</v>
      </c>
      <c r="I262" t="s">
        <v>526</v>
      </c>
      <c r="J262" t="s">
        <v>527</v>
      </c>
      <c r="K262" t="s">
        <v>528</v>
      </c>
      <c r="L262">
        <v>1348</v>
      </c>
      <c r="N262">
        <v>1009</v>
      </c>
      <c r="O262" t="s">
        <v>83</v>
      </c>
      <c r="P262" t="s">
        <v>83</v>
      </c>
      <c r="Q262">
        <v>1000</v>
      </c>
      <c r="X262">
        <v>0.0005</v>
      </c>
      <c r="Y262">
        <v>96440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G262">
        <v>0.0005</v>
      </c>
      <c r="AH262">
        <v>2</v>
      </c>
      <c r="AI262">
        <v>31893211</v>
      </c>
      <c r="AJ262">
        <v>276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ROW(Source!A170)</f>
        <v>170</v>
      </c>
      <c r="B263">
        <v>31893224</v>
      </c>
      <c r="C263">
        <v>31893203</v>
      </c>
      <c r="D263">
        <v>27425836</v>
      </c>
      <c r="E263">
        <v>1</v>
      </c>
      <c r="F263">
        <v>1</v>
      </c>
      <c r="G263">
        <v>1</v>
      </c>
      <c r="H263">
        <v>3</v>
      </c>
      <c r="I263" t="s">
        <v>529</v>
      </c>
      <c r="J263" t="s">
        <v>530</v>
      </c>
      <c r="K263" t="s">
        <v>531</v>
      </c>
      <c r="L263">
        <v>1346</v>
      </c>
      <c r="N263">
        <v>1009</v>
      </c>
      <c r="O263" t="s">
        <v>493</v>
      </c>
      <c r="P263" t="s">
        <v>493</v>
      </c>
      <c r="Q263">
        <v>1</v>
      </c>
      <c r="X263">
        <v>0.01</v>
      </c>
      <c r="Y263">
        <v>35.7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G263">
        <v>0.01</v>
      </c>
      <c r="AH263">
        <v>2</v>
      </c>
      <c r="AI263">
        <v>31893212</v>
      </c>
      <c r="AJ263">
        <v>277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ROW(Source!A170)</f>
        <v>170</v>
      </c>
      <c r="B264">
        <v>31893225</v>
      </c>
      <c r="C264">
        <v>31893203</v>
      </c>
      <c r="D264">
        <v>27438980</v>
      </c>
      <c r="E264">
        <v>1</v>
      </c>
      <c r="F264">
        <v>1</v>
      </c>
      <c r="G264">
        <v>1</v>
      </c>
      <c r="H264">
        <v>3</v>
      </c>
      <c r="I264" t="s">
        <v>478</v>
      </c>
      <c r="J264" t="s">
        <v>479</v>
      </c>
      <c r="K264" t="s">
        <v>480</v>
      </c>
      <c r="L264">
        <v>1374</v>
      </c>
      <c r="N264">
        <v>1013</v>
      </c>
      <c r="O264" t="s">
        <v>481</v>
      </c>
      <c r="P264" t="s">
        <v>481</v>
      </c>
      <c r="Q264">
        <v>1</v>
      </c>
      <c r="X264">
        <v>0.4</v>
      </c>
      <c r="Y264">
        <v>1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0.4</v>
      </c>
      <c r="AH264">
        <v>2</v>
      </c>
      <c r="AI264">
        <v>31893213</v>
      </c>
      <c r="AJ264">
        <v>279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ROW(Source!A171)</f>
        <v>171</v>
      </c>
      <c r="B265">
        <v>31893216</v>
      </c>
      <c r="C265">
        <v>31893203</v>
      </c>
      <c r="D265">
        <v>27688513</v>
      </c>
      <c r="E265">
        <v>1</v>
      </c>
      <c r="F265">
        <v>1</v>
      </c>
      <c r="G265">
        <v>1</v>
      </c>
      <c r="H265">
        <v>1</v>
      </c>
      <c r="I265" t="s">
        <v>518</v>
      </c>
      <c r="K265" t="s">
        <v>519</v>
      </c>
      <c r="L265">
        <v>1369</v>
      </c>
      <c r="N265">
        <v>1013</v>
      </c>
      <c r="O265" t="s">
        <v>376</v>
      </c>
      <c r="P265" t="s">
        <v>376</v>
      </c>
      <c r="Q265">
        <v>1</v>
      </c>
      <c r="X265">
        <v>1.87</v>
      </c>
      <c r="Y265">
        <v>0</v>
      </c>
      <c r="Z265">
        <v>0</v>
      </c>
      <c r="AA265">
        <v>0</v>
      </c>
      <c r="AB265">
        <v>10.59</v>
      </c>
      <c r="AC265">
        <v>0</v>
      </c>
      <c r="AD265">
        <v>1</v>
      </c>
      <c r="AE265">
        <v>1</v>
      </c>
      <c r="AG265">
        <v>1.87</v>
      </c>
      <c r="AH265">
        <v>2</v>
      </c>
      <c r="AI265">
        <v>31893204</v>
      </c>
      <c r="AJ265">
        <v>281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ROW(Source!A171)</f>
        <v>171</v>
      </c>
      <c r="B266">
        <v>31893217</v>
      </c>
      <c r="C266">
        <v>31893203</v>
      </c>
      <c r="D266">
        <v>121548</v>
      </c>
      <c r="E266">
        <v>1</v>
      </c>
      <c r="F266">
        <v>1</v>
      </c>
      <c r="G266">
        <v>1</v>
      </c>
      <c r="H266">
        <v>1</v>
      </c>
      <c r="I266" t="s">
        <v>26</v>
      </c>
      <c r="K266" t="s">
        <v>377</v>
      </c>
      <c r="L266">
        <v>608254</v>
      </c>
      <c r="N266">
        <v>1013</v>
      </c>
      <c r="O266" t="s">
        <v>378</v>
      </c>
      <c r="P266" t="s">
        <v>378</v>
      </c>
      <c r="Q266">
        <v>1</v>
      </c>
      <c r="X266">
        <v>0.69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2</v>
      </c>
      <c r="AG266">
        <v>0.69</v>
      </c>
      <c r="AH266">
        <v>2</v>
      </c>
      <c r="AI266">
        <v>31893205</v>
      </c>
      <c r="AJ266">
        <v>282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ROW(Source!A171)</f>
        <v>171</v>
      </c>
      <c r="B267">
        <v>31893218</v>
      </c>
      <c r="C267">
        <v>31893203</v>
      </c>
      <c r="D267">
        <v>27439488</v>
      </c>
      <c r="E267">
        <v>1</v>
      </c>
      <c r="F267">
        <v>1</v>
      </c>
      <c r="G267">
        <v>1</v>
      </c>
      <c r="H267">
        <v>2</v>
      </c>
      <c r="I267" t="s">
        <v>484</v>
      </c>
      <c r="J267" t="s">
        <v>485</v>
      </c>
      <c r="K267" t="s">
        <v>486</v>
      </c>
      <c r="L267">
        <v>1368</v>
      </c>
      <c r="N267">
        <v>1011</v>
      </c>
      <c r="O267" t="s">
        <v>382</v>
      </c>
      <c r="P267" t="s">
        <v>382</v>
      </c>
      <c r="Q267">
        <v>1</v>
      </c>
      <c r="X267">
        <v>0.02</v>
      </c>
      <c r="Y267">
        <v>0</v>
      </c>
      <c r="Z267">
        <v>113.81</v>
      </c>
      <c r="AA267">
        <v>13.61</v>
      </c>
      <c r="AB267">
        <v>0</v>
      </c>
      <c r="AC267">
        <v>0</v>
      </c>
      <c r="AD267">
        <v>1</v>
      </c>
      <c r="AE267">
        <v>0</v>
      </c>
      <c r="AG267">
        <v>0.02</v>
      </c>
      <c r="AH267">
        <v>2</v>
      </c>
      <c r="AI267">
        <v>31893206</v>
      </c>
      <c r="AJ267">
        <v>283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ROW(Source!A171)</f>
        <v>171</v>
      </c>
      <c r="B268">
        <v>31893219</v>
      </c>
      <c r="C268">
        <v>31893203</v>
      </c>
      <c r="D268">
        <v>27439637</v>
      </c>
      <c r="E268">
        <v>1</v>
      </c>
      <c r="F268">
        <v>1</v>
      </c>
      <c r="G268">
        <v>1</v>
      </c>
      <c r="H268">
        <v>2</v>
      </c>
      <c r="I268" t="s">
        <v>520</v>
      </c>
      <c r="J268" t="s">
        <v>521</v>
      </c>
      <c r="K268" t="s">
        <v>522</v>
      </c>
      <c r="L268">
        <v>1368</v>
      </c>
      <c r="N268">
        <v>1011</v>
      </c>
      <c r="O268" t="s">
        <v>382</v>
      </c>
      <c r="P268" t="s">
        <v>382</v>
      </c>
      <c r="Q268">
        <v>1</v>
      </c>
      <c r="X268">
        <v>0.67</v>
      </c>
      <c r="Y268">
        <v>0</v>
      </c>
      <c r="Z268">
        <v>132.45</v>
      </c>
      <c r="AA268">
        <v>13.61</v>
      </c>
      <c r="AB268">
        <v>0</v>
      </c>
      <c r="AC268">
        <v>0</v>
      </c>
      <c r="AD268">
        <v>1</v>
      </c>
      <c r="AE268">
        <v>0</v>
      </c>
      <c r="AG268">
        <v>0.67</v>
      </c>
      <c r="AH268">
        <v>2</v>
      </c>
      <c r="AI268">
        <v>31893207</v>
      </c>
      <c r="AJ268">
        <v>284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ROW(Source!A171)</f>
        <v>171</v>
      </c>
      <c r="B269">
        <v>31893220</v>
      </c>
      <c r="C269">
        <v>31893203</v>
      </c>
      <c r="D269">
        <v>27441327</v>
      </c>
      <c r="E269">
        <v>1</v>
      </c>
      <c r="F269">
        <v>1</v>
      </c>
      <c r="G269">
        <v>1</v>
      </c>
      <c r="H269">
        <v>2</v>
      </c>
      <c r="I269" t="s">
        <v>391</v>
      </c>
      <c r="J269" t="s">
        <v>392</v>
      </c>
      <c r="K269" t="s">
        <v>393</v>
      </c>
      <c r="L269">
        <v>1368</v>
      </c>
      <c r="N269">
        <v>1011</v>
      </c>
      <c r="O269" t="s">
        <v>382</v>
      </c>
      <c r="P269" t="s">
        <v>382</v>
      </c>
      <c r="Q269">
        <v>1</v>
      </c>
      <c r="X269">
        <v>0.02</v>
      </c>
      <c r="Y269">
        <v>0</v>
      </c>
      <c r="Z269">
        <v>93.37</v>
      </c>
      <c r="AA269">
        <v>11.69</v>
      </c>
      <c r="AB269">
        <v>0</v>
      </c>
      <c r="AC269">
        <v>0</v>
      </c>
      <c r="AD269">
        <v>1</v>
      </c>
      <c r="AE269">
        <v>0</v>
      </c>
      <c r="AG269">
        <v>0.02</v>
      </c>
      <c r="AH269">
        <v>2</v>
      </c>
      <c r="AI269">
        <v>31893208</v>
      </c>
      <c r="AJ269">
        <v>285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ROW(Source!A171)</f>
        <v>171</v>
      </c>
      <c r="B270">
        <v>31893221</v>
      </c>
      <c r="C270">
        <v>31893203</v>
      </c>
      <c r="D270">
        <v>27374869</v>
      </c>
      <c r="E270">
        <v>1</v>
      </c>
      <c r="F270">
        <v>1</v>
      </c>
      <c r="G270">
        <v>1</v>
      </c>
      <c r="H270">
        <v>3</v>
      </c>
      <c r="I270" t="s">
        <v>523</v>
      </c>
      <c r="J270" t="s">
        <v>524</v>
      </c>
      <c r="K270" t="s">
        <v>525</v>
      </c>
      <c r="L270">
        <v>1346</v>
      </c>
      <c r="N270">
        <v>1009</v>
      </c>
      <c r="O270" t="s">
        <v>493</v>
      </c>
      <c r="P270" t="s">
        <v>493</v>
      </c>
      <c r="Q270">
        <v>1</v>
      </c>
      <c r="X270">
        <v>0.012</v>
      </c>
      <c r="Y270">
        <v>24.18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G270">
        <v>0.012</v>
      </c>
      <c r="AH270">
        <v>2</v>
      </c>
      <c r="AI270">
        <v>31893209</v>
      </c>
      <c r="AJ270">
        <v>286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ROW(Source!A171)</f>
        <v>171</v>
      </c>
      <c r="B271">
        <v>31893222</v>
      </c>
      <c r="C271">
        <v>31893203</v>
      </c>
      <c r="D271">
        <v>27374913</v>
      </c>
      <c r="E271">
        <v>1</v>
      </c>
      <c r="F271">
        <v>1</v>
      </c>
      <c r="G271">
        <v>1</v>
      </c>
      <c r="H271">
        <v>3</v>
      </c>
      <c r="I271" t="s">
        <v>494</v>
      </c>
      <c r="J271" t="s">
        <v>495</v>
      </c>
      <c r="K271" t="s">
        <v>496</v>
      </c>
      <c r="L271">
        <v>1346</v>
      </c>
      <c r="N271">
        <v>1009</v>
      </c>
      <c r="O271" t="s">
        <v>493</v>
      </c>
      <c r="P271" t="s">
        <v>493</v>
      </c>
      <c r="Q271">
        <v>1</v>
      </c>
      <c r="X271">
        <v>0.01</v>
      </c>
      <c r="Y271">
        <v>30.4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G271">
        <v>0.01</v>
      </c>
      <c r="AH271">
        <v>2</v>
      </c>
      <c r="AI271">
        <v>31893210</v>
      </c>
      <c r="AJ271">
        <v>287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ROW(Source!A171)</f>
        <v>171</v>
      </c>
      <c r="B272">
        <v>31893223</v>
      </c>
      <c r="C272">
        <v>31893203</v>
      </c>
      <c r="D272">
        <v>27421855</v>
      </c>
      <c r="E272">
        <v>1</v>
      </c>
      <c r="F272">
        <v>1</v>
      </c>
      <c r="G272">
        <v>1</v>
      </c>
      <c r="H272">
        <v>3</v>
      </c>
      <c r="I272" t="s">
        <v>526</v>
      </c>
      <c r="J272" t="s">
        <v>527</v>
      </c>
      <c r="K272" t="s">
        <v>528</v>
      </c>
      <c r="L272">
        <v>1348</v>
      </c>
      <c r="N272">
        <v>1009</v>
      </c>
      <c r="O272" t="s">
        <v>83</v>
      </c>
      <c r="P272" t="s">
        <v>83</v>
      </c>
      <c r="Q272">
        <v>1000</v>
      </c>
      <c r="X272">
        <v>0.0005</v>
      </c>
      <c r="Y272">
        <v>96440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G272">
        <v>0.0005</v>
      </c>
      <c r="AH272">
        <v>2</v>
      </c>
      <c r="AI272">
        <v>31893211</v>
      </c>
      <c r="AJ272">
        <v>288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ROW(Source!A171)</f>
        <v>171</v>
      </c>
      <c r="B273">
        <v>31893224</v>
      </c>
      <c r="C273">
        <v>31893203</v>
      </c>
      <c r="D273">
        <v>27425836</v>
      </c>
      <c r="E273">
        <v>1</v>
      </c>
      <c r="F273">
        <v>1</v>
      </c>
      <c r="G273">
        <v>1</v>
      </c>
      <c r="H273">
        <v>3</v>
      </c>
      <c r="I273" t="s">
        <v>529</v>
      </c>
      <c r="J273" t="s">
        <v>530</v>
      </c>
      <c r="K273" t="s">
        <v>531</v>
      </c>
      <c r="L273">
        <v>1346</v>
      </c>
      <c r="N273">
        <v>1009</v>
      </c>
      <c r="O273" t="s">
        <v>493</v>
      </c>
      <c r="P273" t="s">
        <v>493</v>
      </c>
      <c r="Q273">
        <v>1</v>
      </c>
      <c r="X273">
        <v>0.01</v>
      </c>
      <c r="Y273">
        <v>35.7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G273">
        <v>0.01</v>
      </c>
      <c r="AH273">
        <v>2</v>
      </c>
      <c r="AI273">
        <v>31893212</v>
      </c>
      <c r="AJ273">
        <v>289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ROW(Source!A171)</f>
        <v>171</v>
      </c>
      <c r="B274">
        <v>31893225</v>
      </c>
      <c r="C274">
        <v>31893203</v>
      </c>
      <c r="D274">
        <v>27438980</v>
      </c>
      <c r="E274">
        <v>1</v>
      </c>
      <c r="F274">
        <v>1</v>
      </c>
      <c r="G274">
        <v>1</v>
      </c>
      <c r="H274">
        <v>3</v>
      </c>
      <c r="I274" t="s">
        <v>478</v>
      </c>
      <c r="J274" t="s">
        <v>479</v>
      </c>
      <c r="K274" t="s">
        <v>480</v>
      </c>
      <c r="L274">
        <v>1374</v>
      </c>
      <c r="N274">
        <v>1013</v>
      </c>
      <c r="O274" t="s">
        <v>481</v>
      </c>
      <c r="P274" t="s">
        <v>481</v>
      </c>
      <c r="Q274">
        <v>1</v>
      </c>
      <c r="X274">
        <v>0.4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G274">
        <v>0.4</v>
      </c>
      <c r="AH274">
        <v>2</v>
      </c>
      <c r="AI274">
        <v>31893213</v>
      </c>
      <c r="AJ274">
        <v>291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ROW(Source!A176)</f>
        <v>176</v>
      </c>
      <c r="B275">
        <v>31893233</v>
      </c>
      <c r="C275">
        <v>31893228</v>
      </c>
      <c r="D275">
        <v>27688264</v>
      </c>
      <c r="E275">
        <v>1</v>
      </c>
      <c r="F275">
        <v>1</v>
      </c>
      <c r="G275">
        <v>1</v>
      </c>
      <c r="H275">
        <v>1</v>
      </c>
      <c r="I275" t="s">
        <v>504</v>
      </c>
      <c r="K275" t="s">
        <v>505</v>
      </c>
      <c r="L275">
        <v>1369</v>
      </c>
      <c r="N275">
        <v>1013</v>
      </c>
      <c r="O275" t="s">
        <v>376</v>
      </c>
      <c r="P275" t="s">
        <v>376</v>
      </c>
      <c r="Q275">
        <v>1</v>
      </c>
      <c r="X275">
        <v>1.12</v>
      </c>
      <c r="Y275">
        <v>0</v>
      </c>
      <c r="Z275">
        <v>0</v>
      </c>
      <c r="AA275">
        <v>0</v>
      </c>
      <c r="AB275">
        <v>10</v>
      </c>
      <c r="AC275">
        <v>0</v>
      </c>
      <c r="AD275">
        <v>1</v>
      </c>
      <c r="AE275">
        <v>1</v>
      </c>
      <c r="AG275">
        <v>1.12</v>
      </c>
      <c r="AH275">
        <v>2</v>
      </c>
      <c r="AI275">
        <v>31893229</v>
      </c>
      <c r="AJ275">
        <v>293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ROW(Source!A176)</f>
        <v>176</v>
      </c>
      <c r="B276">
        <v>31893234</v>
      </c>
      <c r="C276">
        <v>31893228</v>
      </c>
      <c r="D276">
        <v>27378500</v>
      </c>
      <c r="E276">
        <v>1</v>
      </c>
      <c r="F276">
        <v>1</v>
      </c>
      <c r="G276">
        <v>1</v>
      </c>
      <c r="H276">
        <v>3</v>
      </c>
      <c r="I276" t="s">
        <v>532</v>
      </c>
      <c r="J276" t="s">
        <v>533</v>
      </c>
      <c r="K276" t="s">
        <v>534</v>
      </c>
      <c r="L276">
        <v>1346</v>
      </c>
      <c r="N276">
        <v>1009</v>
      </c>
      <c r="O276" t="s">
        <v>493</v>
      </c>
      <c r="P276" t="s">
        <v>493</v>
      </c>
      <c r="Q276">
        <v>1</v>
      </c>
      <c r="X276">
        <v>0.02</v>
      </c>
      <c r="Y276">
        <v>9.1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G276">
        <v>0.02</v>
      </c>
      <c r="AH276">
        <v>2</v>
      </c>
      <c r="AI276">
        <v>31893230</v>
      </c>
      <c r="AJ276">
        <v>294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ROW(Source!A176)</f>
        <v>176</v>
      </c>
      <c r="B277">
        <v>31893235</v>
      </c>
      <c r="C277">
        <v>31893228</v>
      </c>
      <c r="D277">
        <v>27438980</v>
      </c>
      <c r="E277">
        <v>1</v>
      </c>
      <c r="F277">
        <v>1</v>
      </c>
      <c r="G277">
        <v>1</v>
      </c>
      <c r="H277">
        <v>3</v>
      </c>
      <c r="I277" t="s">
        <v>478</v>
      </c>
      <c r="J277" t="s">
        <v>479</v>
      </c>
      <c r="K277" t="s">
        <v>480</v>
      </c>
      <c r="L277">
        <v>1374</v>
      </c>
      <c r="N277">
        <v>1013</v>
      </c>
      <c r="O277" t="s">
        <v>481</v>
      </c>
      <c r="P277" t="s">
        <v>481</v>
      </c>
      <c r="Q277">
        <v>1</v>
      </c>
      <c r="X277">
        <v>0.22</v>
      </c>
      <c r="Y277">
        <v>1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G277">
        <v>0.22</v>
      </c>
      <c r="AH277">
        <v>2</v>
      </c>
      <c r="AI277">
        <v>31893231</v>
      </c>
      <c r="AJ277">
        <v>295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ROW(Source!A177)</f>
        <v>177</v>
      </c>
      <c r="B278">
        <v>31893233</v>
      </c>
      <c r="C278">
        <v>31893228</v>
      </c>
      <c r="D278">
        <v>27688264</v>
      </c>
      <c r="E278">
        <v>1</v>
      </c>
      <c r="F278">
        <v>1</v>
      </c>
      <c r="G278">
        <v>1</v>
      </c>
      <c r="H278">
        <v>1</v>
      </c>
      <c r="I278" t="s">
        <v>504</v>
      </c>
      <c r="K278" t="s">
        <v>505</v>
      </c>
      <c r="L278">
        <v>1369</v>
      </c>
      <c r="N278">
        <v>1013</v>
      </c>
      <c r="O278" t="s">
        <v>376</v>
      </c>
      <c r="P278" t="s">
        <v>376</v>
      </c>
      <c r="Q278">
        <v>1</v>
      </c>
      <c r="X278">
        <v>1.12</v>
      </c>
      <c r="Y278">
        <v>0</v>
      </c>
      <c r="Z278">
        <v>0</v>
      </c>
      <c r="AA278">
        <v>0</v>
      </c>
      <c r="AB278">
        <v>10</v>
      </c>
      <c r="AC278">
        <v>0</v>
      </c>
      <c r="AD278">
        <v>1</v>
      </c>
      <c r="AE278">
        <v>1</v>
      </c>
      <c r="AG278">
        <v>1.12</v>
      </c>
      <c r="AH278">
        <v>2</v>
      </c>
      <c r="AI278">
        <v>31893229</v>
      </c>
      <c r="AJ278">
        <v>297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ROW(Source!A177)</f>
        <v>177</v>
      </c>
      <c r="B279">
        <v>31893234</v>
      </c>
      <c r="C279">
        <v>31893228</v>
      </c>
      <c r="D279">
        <v>27378500</v>
      </c>
      <c r="E279">
        <v>1</v>
      </c>
      <c r="F279">
        <v>1</v>
      </c>
      <c r="G279">
        <v>1</v>
      </c>
      <c r="H279">
        <v>3</v>
      </c>
      <c r="I279" t="s">
        <v>532</v>
      </c>
      <c r="J279" t="s">
        <v>533</v>
      </c>
      <c r="K279" t="s">
        <v>534</v>
      </c>
      <c r="L279">
        <v>1346</v>
      </c>
      <c r="N279">
        <v>1009</v>
      </c>
      <c r="O279" t="s">
        <v>493</v>
      </c>
      <c r="P279" t="s">
        <v>493</v>
      </c>
      <c r="Q279">
        <v>1</v>
      </c>
      <c r="X279">
        <v>0.02</v>
      </c>
      <c r="Y279">
        <v>9.1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G279">
        <v>0.02</v>
      </c>
      <c r="AH279">
        <v>2</v>
      </c>
      <c r="AI279">
        <v>31893230</v>
      </c>
      <c r="AJ279">
        <v>298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ROW(Source!A177)</f>
        <v>177</v>
      </c>
      <c r="B280">
        <v>31893235</v>
      </c>
      <c r="C280">
        <v>31893228</v>
      </c>
      <c r="D280">
        <v>27438980</v>
      </c>
      <c r="E280">
        <v>1</v>
      </c>
      <c r="F280">
        <v>1</v>
      </c>
      <c r="G280">
        <v>1</v>
      </c>
      <c r="H280">
        <v>3</v>
      </c>
      <c r="I280" t="s">
        <v>478</v>
      </c>
      <c r="J280" t="s">
        <v>479</v>
      </c>
      <c r="K280" t="s">
        <v>480</v>
      </c>
      <c r="L280">
        <v>1374</v>
      </c>
      <c r="N280">
        <v>1013</v>
      </c>
      <c r="O280" t="s">
        <v>481</v>
      </c>
      <c r="P280" t="s">
        <v>481</v>
      </c>
      <c r="Q280">
        <v>1</v>
      </c>
      <c r="X280">
        <v>0.22</v>
      </c>
      <c r="Y280">
        <v>1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0.22</v>
      </c>
      <c r="AH280">
        <v>2</v>
      </c>
      <c r="AI280">
        <v>31893231</v>
      </c>
      <c r="AJ280">
        <v>299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ROW(Source!A212)</f>
        <v>212</v>
      </c>
      <c r="B281">
        <v>31893240</v>
      </c>
      <c r="C281">
        <v>31893238</v>
      </c>
      <c r="D281">
        <v>27493207</v>
      </c>
      <c r="E281">
        <v>1</v>
      </c>
      <c r="F281">
        <v>1</v>
      </c>
      <c r="G281">
        <v>1</v>
      </c>
      <c r="H281">
        <v>1</v>
      </c>
      <c r="I281" t="s">
        <v>374</v>
      </c>
      <c r="K281" t="s">
        <v>375</v>
      </c>
      <c r="L281">
        <v>1369</v>
      </c>
      <c r="N281">
        <v>1013</v>
      </c>
      <c r="O281" t="s">
        <v>376</v>
      </c>
      <c r="P281" t="s">
        <v>376</v>
      </c>
      <c r="Q281">
        <v>1</v>
      </c>
      <c r="X281">
        <v>280</v>
      </c>
      <c r="Y281">
        <v>0</v>
      </c>
      <c r="Z281">
        <v>0</v>
      </c>
      <c r="AA281">
        <v>0</v>
      </c>
      <c r="AB281">
        <v>7.87</v>
      </c>
      <c r="AC281">
        <v>0</v>
      </c>
      <c r="AD281">
        <v>1</v>
      </c>
      <c r="AE281">
        <v>1</v>
      </c>
      <c r="AG281">
        <v>280</v>
      </c>
      <c r="AH281">
        <v>2</v>
      </c>
      <c r="AI281">
        <v>31893239</v>
      </c>
      <c r="AJ281">
        <v>301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ROW(Source!A213)</f>
        <v>213</v>
      </c>
      <c r="B282">
        <v>31893240</v>
      </c>
      <c r="C282">
        <v>31893238</v>
      </c>
      <c r="D282">
        <v>27493207</v>
      </c>
      <c r="E282">
        <v>1</v>
      </c>
      <c r="F282">
        <v>1</v>
      </c>
      <c r="G282">
        <v>1</v>
      </c>
      <c r="H282">
        <v>1</v>
      </c>
      <c r="I282" t="s">
        <v>374</v>
      </c>
      <c r="K282" t="s">
        <v>375</v>
      </c>
      <c r="L282">
        <v>1369</v>
      </c>
      <c r="N282">
        <v>1013</v>
      </c>
      <c r="O282" t="s">
        <v>376</v>
      </c>
      <c r="P282" t="s">
        <v>376</v>
      </c>
      <c r="Q282">
        <v>1</v>
      </c>
      <c r="X282">
        <v>280</v>
      </c>
      <c r="Y282">
        <v>0</v>
      </c>
      <c r="Z282">
        <v>0</v>
      </c>
      <c r="AA282">
        <v>0</v>
      </c>
      <c r="AB282">
        <v>7.87</v>
      </c>
      <c r="AC282">
        <v>0</v>
      </c>
      <c r="AD282">
        <v>1</v>
      </c>
      <c r="AE282">
        <v>1</v>
      </c>
      <c r="AG282">
        <v>280</v>
      </c>
      <c r="AH282">
        <v>2</v>
      </c>
      <c r="AI282">
        <v>31893239</v>
      </c>
      <c r="AJ282">
        <v>302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ROW(Source!A214)</f>
        <v>214</v>
      </c>
      <c r="B283">
        <v>31893259</v>
      </c>
      <c r="C283">
        <v>31893241</v>
      </c>
      <c r="D283">
        <v>27493458</v>
      </c>
      <c r="E283">
        <v>1</v>
      </c>
      <c r="F283">
        <v>1</v>
      </c>
      <c r="G283">
        <v>1</v>
      </c>
      <c r="H283">
        <v>1</v>
      </c>
      <c r="I283" t="s">
        <v>535</v>
      </c>
      <c r="K283" t="s">
        <v>536</v>
      </c>
      <c r="L283">
        <v>1369</v>
      </c>
      <c r="N283">
        <v>1013</v>
      </c>
      <c r="O283" t="s">
        <v>376</v>
      </c>
      <c r="P283" t="s">
        <v>376</v>
      </c>
      <c r="Q283">
        <v>1</v>
      </c>
      <c r="X283">
        <v>598.26</v>
      </c>
      <c r="Y283">
        <v>0</v>
      </c>
      <c r="Z283">
        <v>0</v>
      </c>
      <c r="AA283">
        <v>0</v>
      </c>
      <c r="AB283">
        <v>8.6</v>
      </c>
      <c r="AC283">
        <v>0</v>
      </c>
      <c r="AD283">
        <v>1</v>
      </c>
      <c r="AE283">
        <v>1</v>
      </c>
      <c r="AG283">
        <v>598.26</v>
      </c>
      <c r="AH283">
        <v>2</v>
      </c>
      <c r="AI283">
        <v>31893242</v>
      </c>
      <c r="AJ283">
        <v>303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ROW(Source!A214)</f>
        <v>214</v>
      </c>
      <c r="B284">
        <v>31893260</v>
      </c>
      <c r="C284">
        <v>31893241</v>
      </c>
      <c r="D284">
        <v>121548</v>
      </c>
      <c r="E284">
        <v>1</v>
      </c>
      <c r="F284">
        <v>1</v>
      </c>
      <c r="G284">
        <v>1</v>
      </c>
      <c r="H284">
        <v>1</v>
      </c>
      <c r="I284" t="s">
        <v>26</v>
      </c>
      <c r="K284" t="s">
        <v>377</v>
      </c>
      <c r="L284">
        <v>608254</v>
      </c>
      <c r="N284">
        <v>1013</v>
      </c>
      <c r="O284" t="s">
        <v>378</v>
      </c>
      <c r="P284" t="s">
        <v>378</v>
      </c>
      <c r="Q284">
        <v>1</v>
      </c>
      <c r="X284">
        <v>18.62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2</v>
      </c>
      <c r="AG284">
        <v>18.62</v>
      </c>
      <c r="AH284">
        <v>2</v>
      </c>
      <c r="AI284">
        <v>31893243</v>
      </c>
      <c r="AJ284">
        <v>304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ROW(Source!A214)</f>
        <v>214</v>
      </c>
      <c r="B285">
        <v>31893261</v>
      </c>
      <c r="C285">
        <v>31893241</v>
      </c>
      <c r="D285">
        <v>27439418</v>
      </c>
      <c r="E285">
        <v>1</v>
      </c>
      <c r="F285">
        <v>1</v>
      </c>
      <c r="G285">
        <v>1</v>
      </c>
      <c r="H285">
        <v>2</v>
      </c>
      <c r="I285" t="s">
        <v>537</v>
      </c>
      <c r="J285" t="s">
        <v>538</v>
      </c>
      <c r="K285" t="s">
        <v>539</v>
      </c>
      <c r="L285">
        <v>1368</v>
      </c>
      <c r="N285">
        <v>1011</v>
      </c>
      <c r="O285" t="s">
        <v>382</v>
      </c>
      <c r="P285" t="s">
        <v>382</v>
      </c>
      <c r="Q285">
        <v>1</v>
      </c>
      <c r="X285">
        <v>17.61</v>
      </c>
      <c r="Y285">
        <v>0</v>
      </c>
      <c r="Z285">
        <v>91.69</v>
      </c>
      <c r="AA285">
        <v>13.61</v>
      </c>
      <c r="AB285">
        <v>0</v>
      </c>
      <c r="AC285">
        <v>0</v>
      </c>
      <c r="AD285">
        <v>1</v>
      </c>
      <c r="AE285">
        <v>0</v>
      </c>
      <c r="AG285">
        <v>17.61</v>
      </c>
      <c r="AH285">
        <v>2</v>
      </c>
      <c r="AI285">
        <v>31893244</v>
      </c>
      <c r="AJ285">
        <v>305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ROW(Source!A214)</f>
        <v>214</v>
      </c>
      <c r="B286">
        <v>31893262</v>
      </c>
      <c r="C286">
        <v>31893241</v>
      </c>
      <c r="D286">
        <v>27439499</v>
      </c>
      <c r="E286">
        <v>1</v>
      </c>
      <c r="F286">
        <v>1</v>
      </c>
      <c r="G286">
        <v>1</v>
      </c>
      <c r="H286">
        <v>2</v>
      </c>
      <c r="I286" t="s">
        <v>388</v>
      </c>
      <c r="J286" t="s">
        <v>389</v>
      </c>
      <c r="K286" t="s">
        <v>390</v>
      </c>
      <c r="L286">
        <v>1368</v>
      </c>
      <c r="N286">
        <v>1011</v>
      </c>
      <c r="O286" t="s">
        <v>382</v>
      </c>
      <c r="P286" t="s">
        <v>382</v>
      </c>
      <c r="Q286">
        <v>1</v>
      </c>
      <c r="X286">
        <v>0.74</v>
      </c>
      <c r="Y286">
        <v>0</v>
      </c>
      <c r="Z286">
        <v>112.67</v>
      </c>
      <c r="AA286">
        <v>13.61</v>
      </c>
      <c r="AB286">
        <v>0</v>
      </c>
      <c r="AC286">
        <v>0</v>
      </c>
      <c r="AD286">
        <v>1</v>
      </c>
      <c r="AE286">
        <v>0</v>
      </c>
      <c r="AG286">
        <v>0.74</v>
      </c>
      <c r="AH286">
        <v>2</v>
      </c>
      <c r="AI286">
        <v>31893245</v>
      </c>
      <c r="AJ286">
        <v>306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ROW(Source!A214)</f>
        <v>214</v>
      </c>
      <c r="B287">
        <v>31893263</v>
      </c>
      <c r="C287">
        <v>31893241</v>
      </c>
      <c r="D287">
        <v>27439571</v>
      </c>
      <c r="E287">
        <v>1</v>
      </c>
      <c r="F287">
        <v>1</v>
      </c>
      <c r="G287">
        <v>1</v>
      </c>
      <c r="H287">
        <v>2</v>
      </c>
      <c r="I287" t="s">
        <v>402</v>
      </c>
      <c r="J287" t="s">
        <v>403</v>
      </c>
      <c r="K287" t="s">
        <v>404</v>
      </c>
      <c r="L287">
        <v>1368</v>
      </c>
      <c r="N287">
        <v>1011</v>
      </c>
      <c r="O287" t="s">
        <v>382</v>
      </c>
      <c r="P287" t="s">
        <v>382</v>
      </c>
      <c r="Q287">
        <v>1</v>
      </c>
      <c r="X287">
        <v>0.27</v>
      </c>
      <c r="Y287">
        <v>0</v>
      </c>
      <c r="Z287">
        <v>88.42</v>
      </c>
      <c r="AA287">
        <v>10.14</v>
      </c>
      <c r="AB287">
        <v>0</v>
      </c>
      <c r="AC287">
        <v>0</v>
      </c>
      <c r="AD287">
        <v>1</v>
      </c>
      <c r="AE287">
        <v>0</v>
      </c>
      <c r="AG287">
        <v>0.27</v>
      </c>
      <c r="AH287">
        <v>2</v>
      </c>
      <c r="AI287">
        <v>31893246</v>
      </c>
      <c r="AJ287">
        <v>307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ROW(Source!A214)</f>
        <v>214</v>
      </c>
      <c r="B288">
        <v>31893264</v>
      </c>
      <c r="C288">
        <v>31893241</v>
      </c>
      <c r="D288">
        <v>27440039</v>
      </c>
      <c r="E288">
        <v>1</v>
      </c>
      <c r="F288">
        <v>1</v>
      </c>
      <c r="G288">
        <v>1</v>
      </c>
      <c r="H288">
        <v>2</v>
      </c>
      <c r="I288" t="s">
        <v>540</v>
      </c>
      <c r="J288" t="s">
        <v>541</v>
      </c>
      <c r="K288" t="s">
        <v>542</v>
      </c>
      <c r="L288">
        <v>1368</v>
      </c>
      <c r="N288">
        <v>1011</v>
      </c>
      <c r="O288" t="s">
        <v>382</v>
      </c>
      <c r="P288" t="s">
        <v>382</v>
      </c>
      <c r="Q288">
        <v>1</v>
      </c>
      <c r="X288">
        <v>29.16</v>
      </c>
      <c r="Y288">
        <v>0</v>
      </c>
      <c r="Z288">
        <v>1.83</v>
      </c>
      <c r="AA288">
        <v>0</v>
      </c>
      <c r="AB288">
        <v>0</v>
      </c>
      <c r="AC288">
        <v>0</v>
      </c>
      <c r="AD288">
        <v>1</v>
      </c>
      <c r="AE288">
        <v>0</v>
      </c>
      <c r="AG288">
        <v>29.16</v>
      </c>
      <c r="AH288">
        <v>2</v>
      </c>
      <c r="AI288">
        <v>31893247</v>
      </c>
      <c r="AJ288">
        <v>308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ROW(Source!A214)</f>
        <v>214</v>
      </c>
      <c r="B289">
        <v>31893265</v>
      </c>
      <c r="C289">
        <v>31893241</v>
      </c>
      <c r="D289">
        <v>27441086</v>
      </c>
      <c r="E289">
        <v>1</v>
      </c>
      <c r="F289">
        <v>1</v>
      </c>
      <c r="G289">
        <v>1</v>
      </c>
      <c r="H289">
        <v>2</v>
      </c>
      <c r="I289" t="s">
        <v>543</v>
      </c>
      <c r="J289" t="s">
        <v>544</v>
      </c>
      <c r="K289" t="s">
        <v>545</v>
      </c>
      <c r="L289">
        <v>1368</v>
      </c>
      <c r="N289">
        <v>1011</v>
      </c>
      <c r="O289" t="s">
        <v>382</v>
      </c>
      <c r="P289" t="s">
        <v>382</v>
      </c>
      <c r="Q289">
        <v>1</v>
      </c>
      <c r="X289">
        <v>0.86</v>
      </c>
      <c r="Y289">
        <v>0</v>
      </c>
      <c r="Z289">
        <v>3.15</v>
      </c>
      <c r="AA289">
        <v>0</v>
      </c>
      <c r="AB289">
        <v>0</v>
      </c>
      <c r="AC289">
        <v>0</v>
      </c>
      <c r="AD289">
        <v>1</v>
      </c>
      <c r="AE289">
        <v>0</v>
      </c>
      <c r="AG289">
        <v>0.86</v>
      </c>
      <c r="AH289">
        <v>2</v>
      </c>
      <c r="AI289">
        <v>31893248</v>
      </c>
      <c r="AJ289">
        <v>309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ROW(Source!A214)</f>
        <v>214</v>
      </c>
      <c r="B290">
        <v>31893266</v>
      </c>
      <c r="C290">
        <v>31893241</v>
      </c>
      <c r="D290">
        <v>27441327</v>
      </c>
      <c r="E290">
        <v>1</v>
      </c>
      <c r="F290">
        <v>1</v>
      </c>
      <c r="G290">
        <v>1</v>
      </c>
      <c r="H290">
        <v>2</v>
      </c>
      <c r="I290" t="s">
        <v>391</v>
      </c>
      <c r="J290" t="s">
        <v>392</v>
      </c>
      <c r="K290" t="s">
        <v>393</v>
      </c>
      <c r="L290">
        <v>1368</v>
      </c>
      <c r="N290">
        <v>1011</v>
      </c>
      <c r="O290" t="s">
        <v>382</v>
      </c>
      <c r="P290" t="s">
        <v>382</v>
      </c>
      <c r="Q290">
        <v>1</v>
      </c>
      <c r="X290">
        <v>1.08</v>
      </c>
      <c r="Y290">
        <v>0</v>
      </c>
      <c r="Z290">
        <v>93.37</v>
      </c>
      <c r="AA290">
        <v>11.69</v>
      </c>
      <c r="AB290">
        <v>0</v>
      </c>
      <c r="AC290">
        <v>0</v>
      </c>
      <c r="AD290">
        <v>1</v>
      </c>
      <c r="AE290">
        <v>0</v>
      </c>
      <c r="AG290">
        <v>1.08</v>
      </c>
      <c r="AH290">
        <v>2</v>
      </c>
      <c r="AI290">
        <v>31893249</v>
      </c>
      <c r="AJ290">
        <v>310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ROW(Source!A214)</f>
        <v>214</v>
      </c>
      <c r="B291">
        <v>31893267</v>
      </c>
      <c r="C291">
        <v>31893241</v>
      </c>
      <c r="D291">
        <v>27377902</v>
      </c>
      <c r="E291">
        <v>1</v>
      </c>
      <c r="F291">
        <v>1</v>
      </c>
      <c r="G291">
        <v>1</v>
      </c>
      <c r="H291">
        <v>3</v>
      </c>
      <c r="I291" t="s">
        <v>546</v>
      </c>
      <c r="J291" t="s">
        <v>547</v>
      </c>
      <c r="K291" t="s">
        <v>548</v>
      </c>
      <c r="L291">
        <v>1348</v>
      </c>
      <c r="N291">
        <v>1009</v>
      </c>
      <c r="O291" t="s">
        <v>83</v>
      </c>
      <c r="P291" t="s">
        <v>83</v>
      </c>
      <c r="Q291">
        <v>1000</v>
      </c>
      <c r="X291">
        <v>0.0762</v>
      </c>
      <c r="Y291">
        <v>4965.44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G291">
        <v>0.0762</v>
      </c>
      <c r="AH291">
        <v>2</v>
      </c>
      <c r="AI291">
        <v>31893250</v>
      </c>
      <c r="AJ291">
        <v>311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ROW(Source!A214)</f>
        <v>214</v>
      </c>
      <c r="B292">
        <v>31893268</v>
      </c>
      <c r="C292">
        <v>31893241</v>
      </c>
      <c r="D292">
        <v>27371927</v>
      </c>
      <c r="E292">
        <v>1</v>
      </c>
      <c r="F292">
        <v>1</v>
      </c>
      <c r="G292">
        <v>1</v>
      </c>
      <c r="H292">
        <v>3</v>
      </c>
      <c r="I292" t="s">
        <v>549</v>
      </c>
      <c r="J292" t="s">
        <v>550</v>
      </c>
      <c r="K292" t="s">
        <v>551</v>
      </c>
      <c r="L292">
        <v>1327</v>
      </c>
      <c r="N292">
        <v>1005</v>
      </c>
      <c r="O292" t="s">
        <v>552</v>
      </c>
      <c r="P292" t="s">
        <v>552</v>
      </c>
      <c r="Q292">
        <v>1</v>
      </c>
      <c r="X292">
        <v>75</v>
      </c>
      <c r="Y292">
        <v>9.24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G292">
        <v>75</v>
      </c>
      <c r="AH292">
        <v>2</v>
      </c>
      <c r="AI292">
        <v>31893251</v>
      </c>
      <c r="AJ292">
        <v>312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ROW(Source!A214)</f>
        <v>214</v>
      </c>
      <c r="B293">
        <v>31893269</v>
      </c>
      <c r="C293">
        <v>31893241</v>
      </c>
      <c r="D293">
        <v>27378576</v>
      </c>
      <c r="E293">
        <v>1</v>
      </c>
      <c r="F293">
        <v>1</v>
      </c>
      <c r="G293">
        <v>1</v>
      </c>
      <c r="H293">
        <v>3</v>
      </c>
      <c r="I293" t="s">
        <v>394</v>
      </c>
      <c r="J293" t="s">
        <v>395</v>
      </c>
      <c r="K293" t="s">
        <v>396</v>
      </c>
      <c r="L293">
        <v>1348</v>
      </c>
      <c r="N293">
        <v>1009</v>
      </c>
      <c r="O293" t="s">
        <v>83</v>
      </c>
      <c r="P293" t="s">
        <v>83</v>
      </c>
      <c r="Q293">
        <v>1000</v>
      </c>
      <c r="X293">
        <v>0.03</v>
      </c>
      <c r="Y293">
        <v>12050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G293">
        <v>0.03</v>
      </c>
      <c r="AH293">
        <v>2</v>
      </c>
      <c r="AI293">
        <v>31893252</v>
      </c>
      <c r="AJ293">
        <v>313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ROW(Source!A214)</f>
        <v>214</v>
      </c>
      <c r="B294">
        <v>31893270</v>
      </c>
      <c r="C294">
        <v>31893241</v>
      </c>
      <c r="D294">
        <v>27379794</v>
      </c>
      <c r="E294">
        <v>1</v>
      </c>
      <c r="F294">
        <v>1</v>
      </c>
      <c r="G294">
        <v>1</v>
      </c>
      <c r="H294">
        <v>3</v>
      </c>
      <c r="I294" t="s">
        <v>553</v>
      </c>
      <c r="J294" t="s">
        <v>554</v>
      </c>
      <c r="K294" t="s">
        <v>555</v>
      </c>
      <c r="L294">
        <v>1339</v>
      </c>
      <c r="N294">
        <v>1007</v>
      </c>
      <c r="O294" t="s">
        <v>68</v>
      </c>
      <c r="P294" t="s">
        <v>68</v>
      </c>
      <c r="Q294">
        <v>1</v>
      </c>
      <c r="X294">
        <v>0.7</v>
      </c>
      <c r="Y294">
        <v>1056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G294">
        <v>0.7</v>
      </c>
      <c r="AH294">
        <v>2</v>
      </c>
      <c r="AI294">
        <v>31893253</v>
      </c>
      <c r="AJ294">
        <v>314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ROW(Source!A214)</f>
        <v>214</v>
      </c>
      <c r="B295">
        <v>31893271</v>
      </c>
      <c r="C295">
        <v>31893241</v>
      </c>
      <c r="D295">
        <v>27393884</v>
      </c>
      <c r="E295">
        <v>1</v>
      </c>
      <c r="F295">
        <v>1</v>
      </c>
      <c r="G295">
        <v>1</v>
      </c>
      <c r="H295">
        <v>3</v>
      </c>
      <c r="I295" t="s">
        <v>556</v>
      </c>
      <c r="J295" t="s">
        <v>557</v>
      </c>
      <c r="K295" t="s">
        <v>558</v>
      </c>
      <c r="L295">
        <v>1327</v>
      </c>
      <c r="N295">
        <v>1005</v>
      </c>
      <c r="O295" t="s">
        <v>552</v>
      </c>
      <c r="P295" t="s">
        <v>552</v>
      </c>
      <c r="Q295">
        <v>1</v>
      </c>
      <c r="X295">
        <v>65.1</v>
      </c>
      <c r="Y295">
        <v>35.6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G295">
        <v>65.1</v>
      </c>
      <c r="AH295">
        <v>2</v>
      </c>
      <c r="AI295">
        <v>31893254</v>
      </c>
      <c r="AJ295">
        <v>315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ROW(Source!A214)</f>
        <v>214</v>
      </c>
      <c r="B296">
        <v>31893272</v>
      </c>
      <c r="C296">
        <v>31893241</v>
      </c>
      <c r="D296">
        <v>27407551</v>
      </c>
      <c r="E296">
        <v>1</v>
      </c>
      <c r="F296">
        <v>1</v>
      </c>
      <c r="G296">
        <v>1</v>
      </c>
      <c r="H296">
        <v>3</v>
      </c>
      <c r="I296" t="s">
        <v>281</v>
      </c>
      <c r="J296" t="s">
        <v>283</v>
      </c>
      <c r="K296" t="s">
        <v>282</v>
      </c>
      <c r="L296">
        <v>1339</v>
      </c>
      <c r="N296">
        <v>1007</v>
      </c>
      <c r="O296" t="s">
        <v>68</v>
      </c>
      <c r="P296" t="s">
        <v>68</v>
      </c>
      <c r="Q296">
        <v>1</v>
      </c>
      <c r="X296">
        <v>102</v>
      </c>
      <c r="Y296">
        <v>565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G296">
        <v>102</v>
      </c>
      <c r="AH296">
        <v>2</v>
      </c>
      <c r="AI296">
        <v>31893255</v>
      </c>
      <c r="AJ296">
        <v>316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ROW(Source!A214)</f>
        <v>214</v>
      </c>
      <c r="B297">
        <v>31893273</v>
      </c>
      <c r="C297">
        <v>31893241</v>
      </c>
      <c r="D297">
        <v>27415719</v>
      </c>
      <c r="E297">
        <v>1</v>
      </c>
      <c r="F297">
        <v>1</v>
      </c>
      <c r="G297">
        <v>1</v>
      </c>
      <c r="H297">
        <v>3</v>
      </c>
      <c r="I297" t="s">
        <v>559</v>
      </c>
      <c r="J297" t="s">
        <v>560</v>
      </c>
      <c r="K297" t="s">
        <v>561</v>
      </c>
      <c r="L297">
        <v>1348</v>
      </c>
      <c r="N297">
        <v>1009</v>
      </c>
      <c r="O297" t="s">
        <v>83</v>
      </c>
      <c r="P297" t="s">
        <v>83</v>
      </c>
      <c r="Q297">
        <v>1000</v>
      </c>
      <c r="X297">
        <v>0.082</v>
      </c>
      <c r="Y297">
        <v>735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0.082</v>
      </c>
      <c r="AH297">
        <v>2</v>
      </c>
      <c r="AI297">
        <v>31893256</v>
      </c>
      <c r="AJ297">
        <v>318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ROW(Source!A214)</f>
        <v>214</v>
      </c>
      <c r="B298">
        <v>31893274</v>
      </c>
      <c r="C298">
        <v>31893241</v>
      </c>
      <c r="D298">
        <v>27416566</v>
      </c>
      <c r="E298">
        <v>1</v>
      </c>
      <c r="F298">
        <v>1</v>
      </c>
      <c r="G298">
        <v>1</v>
      </c>
      <c r="H298">
        <v>3</v>
      </c>
      <c r="I298" t="s">
        <v>414</v>
      </c>
      <c r="J298" t="s">
        <v>415</v>
      </c>
      <c r="K298" t="s">
        <v>416</v>
      </c>
      <c r="L298">
        <v>1339</v>
      </c>
      <c r="N298">
        <v>1007</v>
      </c>
      <c r="O298" t="s">
        <v>68</v>
      </c>
      <c r="P298" t="s">
        <v>68</v>
      </c>
      <c r="Q298">
        <v>1</v>
      </c>
      <c r="X298">
        <v>0.424</v>
      </c>
      <c r="Y298">
        <v>7.14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G298">
        <v>0.424</v>
      </c>
      <c r="AH298">
        <v>2</v>
      </c>
      <c r="AI298">
        <v>31893257</v>
      </c>
      <c r="AJ298">
        <v>319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ROW(Source!A215)</f>
        <v>215</v>
      </c>
      <c r="B299">
        <v>31893259</v>
      </c>
      <c r="C299">
        <v>31893241</v>
      </c>
      <c r="D299">
        <v>27493458</v>
      </c>
      <c r="E299">
        <v>1</v>
      </c>
      <c r="F299">
        <v>1</v>
      </c>
      <c r="G299">
        <v>1</v>
      </c>
      <c r="H299">
        <v>1</v>
      </c>
      <c r="I299" t="s">
        <v>535</v>
      </c>
      <c r="K299" t="s">
        <v>536</v>
      </c>
      <c r="L299">
        <v>1369</v>
      </c>
      <c r="N299">
        <v>1013</v>
      </c>
      <c r="O299" t="s">
        <v>376</v>
      </c>
      <c r="P299" t="s">
        <v>376</v>
      </c>
      <c r="Q299">
        <v>1</v>
      </c>
      <c r="X299">
        <v>598.26</v>
      </c>
      <c r="Y299">
        <v>0</v>
      </c>
      <c r="Z299">
        <v>0</v>
      </c>
      <c r="AA299">
        <v>0</v>
      </c>
      <c r="AB299">
        <v>8.6</v>
      </c>
      <c r="AC299">
        <v>0</v>
      </c>
      <c r="AD299">
        <v>1</v>
      </c>
      <c r="AE299">
        <v>1</v>
      </c>
      <c r="AG299">
        <v>598.26</v>
      </c>
      <c r="AH299">
        <v>2</v>
      </c>
      <c r="AI299">
        <v>31893242</v>
      </c>
      <c r="AJ299">
        <v>320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ROW(Source!A215)</f>
        <v>215</v>
      </c>
      <c r="B300">
        <v>31893260</v>
      </c>
      <c r="C300">
        <v>31893241</v>
      </c>
      <c r="D300">
        <v>121548</v>
      </c>
      <c r="E300">
        <v>1</v>
      </c>
      <c r="F300">
        <v>1</v>
      </c>
      <c r="G300">
        <v>1</v>
      </c>
      <c r="H300">
        <v>1</v>
      </c>
      <c r="I300" t="s">
        <v>26</v>
      </c>
      <c r="K300" t="s">
        <v>377</v>
      </c>
      <c r="L300">
        <v>608254</v>
      </c>
      <c r="N300">
        <v>1013</v>
      </c>
      <c r="O300" t="s">
        <v>378</v>
      </c>
      <c r="P300" t="s">
        <v>378</v>
      </c>
      <c r="Q300">
        <v>1</v>
      </c>
      <c r="X300">
        <v>18.62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2</v>
      </c>
      <c r="AG300">
        <v>18.62</v>
      </c>
      <c r="AH300">
        <v>2</v>
      </c>
      <c r="AI300">
        <v>31893243</v>
      </c>
      <c r="AJ300">
        <v>321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ROW(Source!A215)</f>
        <v>215</v>
      </c>
      <c r="B301">
        <v>31893261</v>
      </c>
      <c r="C301">
        <v>31893241</v>
      </c>
      <c r="D301">
        <v>27439418</v>
      </c>
      <c r="E301">
        <v>1</v>
      </c>
      <c r="F301">
        <v>1</v>
      </c>
      <c r="G301">
        <v>1</v>
      </c>
      <c r="H301">
        <v>2</v>
      </c>
      <c r="I301" t="s">
        <v>537</v>
      </c>
      <c r="J301" t="s">
        <v>538</v>
      </c>
      <c r="K301" t="s">
        <v>539</v>
      </c>
      <c r="L301">
        <v>1368</v>
      </c>
      <c r="N301">
        <v>1011</v>
      </c>
      <c r="O301" t="s">
        <v>382</v>
      </c>
      <c r="P301" t="s">
        <v>382</v>
      </c>
      <c r="Q301">
        <v>1</v>
      </c>
      <c r="X301">
        <v>17.61</v>
      </c>
      <c r="Y301">
        <v>0</v>
      </c>
      <c r="Z301">
        <v>91.69</v>
      </c>
      <c r="AA301">
        <v>13.61</v>
      </c>
      <c r="AB301">
        <v>0</v>
      </c>
      <c r="AC301">
        <v>0</v>
      </c>
      <c r="AD301">
        <v>1</v>
      </c>
      <c r="AE301">
        <v>0</v>
      </c>
      <c r="AG301">
        <v>17.61</v>
      </c>
      <c r="AH301">
        <v>2</v>
      </c>
      <c r="AI301">
        <v>31893244</v>
      </c>
      <c r="AJ301">
        <v>322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ROW(Source!A215)</f>
        <v>215</v>
      </c>
      <c r="B302">
        <v>31893262</v>
      </c>
      <c r="C302">
        <v>31893241</v>
      </c>
      <c r="D302">
        <v>27439499</v>
      </c>
      <c r="E302">
        <v>1</v>
      </c>
      <c r="F302">
        <v>1</v>
      </c>
      <c r="G302">
        <v>1</v>
      </c>
      <c r="H302">
        <v>2</v>
      </c>
      <c r="I302" t="s">
        <v>388</v>
      </c>
      <c r="J302" t="s">
        <v>389</v>
      </c>
      <c r="K302" t="s">
        <v>390</v>
      </c>
      <c r="L302">
        <v>1368</v>
      </c>
      <c r="N302">
        <v>1011</v>
      </c>
      <c r="O302" t="s">
        <v>382</v>
      </c>
      <c r="P302" t="s">
        <v>382</v>
      </c>
      <c r="Q302">
        <v>1</v>
      </c>
      <c r="X302">
        <v>0.74</v>
      </c>
      <c r="Y302">
        <v>0</v>
      </c>
      <c r="Z302">
        <v>112.67</v>
      </c>
      <c r="AA302">
        <v>13.61</v>
      </c>
      <c r="AB302">
        <v>0</v>
      </c>
      <c r="AC302">
        <v>0</v>
      </c>
      <c r="AD302">
        <v>1</v>
      </c>
      <c r="AE302">
        <v>0</v>
      </c>
      <c r="AG302">
        <v>0.74</v>
      </c>
      <c r="AH302">
        <v>2</v>
      </c>
      <c r="AI302">
        <v>31893245</v>
      </c>
      <c r="AJ302">
        <v>323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ROW(Source!A215)</f>
        <v>215</v>
      </c>
      <c r="B303">
        <v>31893263</v>
      </c>
      <c r="C303">
        <v>31893241</v>
      </c>
      <c r="D303">
        <v>27439571</v>
      </c>
      <c r="E303">
        <v>1</v>
      </c>
      <c r="F303">
        <v>1</v>
      </c>
      <c r="G303">
        <v>1</v>
      </c>
      <c r="H303">
        <v>2</v>
      </c>
      <c r="I303" t="s">
        <v>402</v>
      </c>
      <c r="J303" t="s">
        <v>403</v>
      </c>
      <c r="K303" t="s">
        <v>404</v>
      </c>
      <c r="L303">
        <v>1368</v>
      </c>
      <c r="N303">
        <v>1011</v>
      </c>
      <c r="O303" t="s">
        <v>382</v>
      </c>
      <c r="P303" t="s">
        <v>382</v>
      </c>
      <c r="Q303">
        <v>1</v>
      </c>
      <c r="X303">
        <v>0.27</v>
      </c>
      <c r="Y303">
        <v>0</v>
      </c>
      <c r="Z303">
        <v>88.42</v>
      </c>
      <c r="AA303">
        <v>10.14</v>
      </c>
      <c r="AB303">
        <v>0</v>
      </c>
      <c r="AC303">
        <v>0</v>
      </c>
      <c r="AD303">
        <v>1</v>
      </c>
      <c r="AE303">
        <v>0</v>
      </c>
      <c r="AG303">
        <v>0.27</v>
      </c>
      <c r="AH303">
        <v>2</v>
      </c>
      <c r="AI303">
        <v>31893246</v>
      </c>
      <c r="AJ303">
        <v>324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t="12.75">
      <c r="A304">
        <f>ROW(Source!A215)</f>
        <v>215</v>
      </c>
      <c r="B304">
        <v>31893264</v>
      </c>
      <c r="C304">
        <v>31893241</v>
      </c>
      <c r="D304">
        <v>27440039</v>
      </c>
      <c r="E304">
        <v>1</v>
      </c>
      <c r="F304">
        <v>1</v>
      </c>
      <c r="G304">
        <v>1</v>
      </c>
      <c r="H304">
        <v>2</v>
      </c>
      <c r="I304" t="s">
        <v>540</v>
      </c>
      <c r="J304" t="s">
        <v>541</v>
      </c>
      <c r="K304" t="s">
        <v>542</v>
      </c>
      <c r="L304">
        <v>1368</v>
      </c>
      <c r="N304">
        <v>1011</v>
      </c>
      <c r="O304" t="s">
        <v>382</v>
      </c>
      <c r="P304" t="s">
        <v>382</v>
      </c>
      <c r="Q304">
        <v>1</v>
      </c>
      <c r="X304">
        <v>29.16</v>
      </c>
      <c r="Y304">
        <v>0</v>
      </c>
      <c r="Z304">
        <v>1.83</v>
      </c>
      <c r="AA304">
        <v>0</v>
      </c>
      <c r="AB304">
        <v>0</v>
      </c>
      <c r="AC304">
        <v>0</v>
      </c>
      <c r="AD304">
        <v>1</v>
      </c>
      <c r="AE304">
        <v>0</v>
      </c>
      <c r="AG304">
        <v>29.16</v>
      </c>
      <c r="AH304">
        <v>2</v>
      </c>
      <c r="AI304">
        <v>31893247</v>
      </c>
      <c r="AJ304">
        <v>325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t="12.75">
      <c r="A305">
        <f>ROW(Source!A215)</f>
        <v>215</v>
      </c>
      <c r="B305">
        <v>31893265</v>
      </c>
      <c r="C305">
        <v>31893241</v>
      </c>
      <c r="D305">
        <v>27441086</v>
      </c>
      <c r="E305">
        <v>1</v>
      </c>
      <c r="F305">
        <v>1</v>
      </c>
      <c r="G305">
        <v>1</v>
      </c>
      <c r="H305">
        <v>2</v>
      </c>
      <c r="I305" t="s">
        <v>543</v>
      </c>
      <c r="J305" t="s">
        <v>544</v>
      </c>
      <c r="K305" t="s">
        <v>545</v>
      </c>
      <c r="L305">
        <v>1368</v>
      </c>
      <c r="N305">
        <v>1011</v>
      </c>
      <c r="O305" t="s">
        <v>382</v>
      </c>
      <c r="P305" t="s">
        <v>382</v>
      </c>
      <c r="Q305">
        <v>1</v>
      </c>
      <c r="X305">
        <v>0.86</v>
      </c>
      <c r="Y305">
        <v>0</v>
      </c>
      <c r="Z305">
        <v>3.15</v>
      </c>
      <c r="AA305">
        <v>0</v>
      </c>
      <c r="AB305">
        <v>0</v>
      </c>
      <c r="AC305">
        <v>0</v>
      </c>
      <c r="AD305">
        <v>1</v>
      </c>
      <c r="AE305">
        <v>0</v>
      </c>
      <c r="AG305">
        <v>0.86</v>
      </c>
      <c r="AH305">
        <v>2</v>
      </c>
      <c r="AI305">
        <v>31893248</v>
      </c>
      <c r="AJ305">
        <v>326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t="12.75">
      <c r="A306">
        <f>ROW(Source!A215)</f>
        <v>215</v>
      </c>
      <c r="B306">
        <v>31893266</v>
      </c>
      <c r="C306">
        <v>31893241</v>
      </c>
      <c r="D306">
        <v>27441327</v>
      </c>
      <c r="E306">
        <v>1</v>
      </c>
      <c r="F306">
        <v>1</v>
      </c>
      <c r="G306">
        <v>1</v>
      </c>
      <c r="H306">
        <v>2</v>
      </c>
      <c r="I306" t="s">
        <v>391</v>
      </c>
      <c r="J306" t="s">
        <v>392</v>
      </c>
      <c r="K306" t="s">
        <v>393</v>
      </c>
      <c r="L306">
        <v>1368</v>
      </c>
      <c r="N306">
        <v>1011</v>
      </c>
      <c r="O306" t="s">
        <v>382</v>
      </c>
      <c r="P306" t="s">
        <v>382</v>
      </c>
      <c r="Q306">
        <v>1</v>
      </c>
      <c r="X306">
        <v>1.08</v>
      </c>
      <c r="Y306">
        <v>0</v>
      </c>
      <c r="Z306">
        <v>93.37</v>
      </c>
      <c r="AA306">
        <v>11.69</v>
      </c>
      <c r="AB306">
        <v>0</v>
      </c>
      <c r="AC306">
        <v>0</v>
      </c>
      <c r="AD306">
        <v>1</v>
      </c>
      <c r="AE306">
        <v>0</v>
      </c>
      <c r="AG306">
        <v>1.08</v>
      </c>
      <c r="AH306">
        <v>2</v>
      </c>
      <c r="AI306">
        <v>31893249</v>
      </c>
      <c r="AJ306">
        <v>327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ht="12.75">
      <c r="A307">
        <f>ROW(Source!A215)</f>
        <v>215</v>
      </c>
      <c r="B307">
        <v>31893267</v>
      </c>
      <c r="C307">
        <v>31893241</v>
      </c>
      <c r="D307">
        <v>27377902</v>
      </c>
      <c r="E307">
        <v>1</v>
      </c>
      <c r="F307">
        <v>1</v>
      </c>
      <c r="G307">
        <v>1</v>
      </c>
      <c r="H307">
        <v>3</v>
      </c>
      <c r="I307" t="s">
        <v>546</v>
      </c>
      <c r="J307" t="s">
        <v>547</v>
      </c>
      <c r="K307" t="s">
        <v>548</v>
      </c>
      <c r="L307">
        <v>1348</v>
      </c>
      <c r="N307">
        <v>1009</v>
      </c>
      <c r="O307" t="s">
        <v>83</v>
      </c>
      <c r="P307" t="s">
        <v>83</v>
      </c>
      <c r="Q307">
        <v>1000</v>
      </c>
      <c r="X307">
        <v>0.0762</v>
      </c>
      <c r="Y307">
        <v>4965.44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G307">
        <v>0.0762</v>
      </c>
      <c r="AH307">
        <v>2</v>
      </c>
      <c r="AI307">
        <v>31893250</v>
      </c>
      <c r="AJ307">
        <v>328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t="12.75">
      <c r="A308">
        <f>ROW(Source!A215)</f>
        <v>215</v>
      </c>
      <c r="B308">
        <v>31893268</v>
      </c>
      <c r="C308">
        <v>31893241</v>
      </c>
      <c r="D308">
        <v>27371927</v>
      </c>
      <c r="E308">
        <v>1</v>
      </c>
      <c r="F308">
        <v>1</v>
      </c>
      <c r="G308">
        <v>1</v>
      </c>
      <c r="H308">
        <v>3</v>
      </c>
      <c r="I308" t="s">
        <v>549</v>
      </c>
      <c r="J308" t="s">
        <v>550</v>
      </c>
      <c r="K308" t="s">
        <v>551</v>
      </c>
      <c r="L308">
        <v>1327</v>
      </c>
      <c r="N308">
        <v>1005</v>
      </c>
      <c r="O308" t="s">
        <v>552</v>
      </c>
      <c r="P308" t="s">
        <v>552</v>
      </c>
      <c r="Q308">
        <v>1</v>
      </c>
      <c r="X308">
        <v>75</v>
      </c>
      <c r="Y308">
        <v>9.24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G308">
        <v>75</v>
      </c>
      <c r="AH308">
        <v>2</v>
      </c>
      <c r="AI308">
        <v>31893251</v>
      </c>
      <c r="AJ308">
        <v>329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t="12.75">
      <c r="A309">
        <f>ROW(Source!A215)</f>
        <v>215</v>
      </c>
      <c r="B309">
        <v>31893269</v>
      </c>
      <c r="C309">
        <v>31893241</v>
      </c>
      <c r="D309">
        <v>27378576</v>
      </c>
      <c r="E309">
        <v>1</v>
      </c>
      <c r="F309">
        <v>1</v>
      </c>
      <c r="G309">
        <v>1</v>
      </c>
      <c r="H309">
        <v>3</v>
      </c>
      <c r="I309" t="s">
        <v>394</v>
      </c>
      <c r="J309" t="s">
        <v>395</v>
      </c>
      <c r="K309" t="s">
        <v>396</v>
      </c>
      <c r="L309">
        <v>1348</v>
      </c>
      <c r="N309">
        <v>1009</v>
      </c>
      <c r="O309" t="s">
        <v>83</v>
      </c>
      <c r="P309" t="s">
        <v>83</v>
      </c>
      <c r="Q309">
        <v>1000</v>
      </c>
      <c r="X309">
        <v>0.03</v>
      </c>
      <c r="Y309">
        <v>12050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G309">
        <v>0.03</v>
      </c>
      <c r="AH309">
        <v>2</v>
      </c>
      <c r="AI309">
        <v>31893252</v>
      </c>
      <c r="AJ309">
        <v>330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t="12.75">
      <c r="A310">
        <f>ROW(Source!A215)</f>
        <v>215</v>
      </c>
      <c r="B310">
        <v>31893270</v>
      </c>
      <c r="C310">
        <v>31893241</v>
      </c>
      <c r="D310">
        <v>27379794</v>
      </c>
      <c r="E310">
        <v>1</v>
      </c>
      <c r="F310">
        <v>1</v>
      </c>
      <c r="G310">
        <v>1</v>
      </c>
      <c r="H310">
        <v>3</v>
      </c>
      <c r="I310" t="s">
        <v>553</v>
      </c>
      <c r="J310" t="s">
        <v>554</v>
      </c>
      <c r="K310" t="s">
        <v>555</v>
      </c>
      <c r="L310">
        <v>1339</v>
      </c>
      <c r="N310">
        <v>1007</v>
      </c>
      <c r="O310" t="s">
        <v>68</v>
      </c>
      <c r="P310" t="s">
        <v>68</v>
      </c>
      <c r="Q310">
        <v>1</v>
      </c>
      <c r="X310">
        <v>0.7</v>
      </c>
      <c r="Y310">
        <v>1056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G310">
        <v>0.7</v>
      </c>
      <c r="AH310">
        <v>2</v>
      </c>
      <c r="AI310">
        <v>31893253</v>
      </c>
      <c r="AJ310">
        <v>331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ht="12.75">
      <c r="A311">
        <f>ROW(Source!A215)</f>
        <v>215</v>
      </c>
      <c r="B311">
        <v>31893271</v>
      </c>
      <c r="C311">
        <v>31893241</v>
      </c>
      <c r="D311">
        <v>27393884</v>
      </c>
      <c r="E311">
        <v>1</v>
      </c>
      <c r="F311">
        <v>1</v>
      </c>
      <c r="G311">
        <v>1</v>
      </c>
      <c r="H311">
        <v>3</v>
      </c>
      <c r="I311" t="s">
        <v>556</v>
      </c>
      <c r="J311" t="s">
        <v>557</v>
      </c>
      <c r="K311" t="s">
        <v>558</v>
      </c>
      <c r="L311">
        <v>1327</v>
      </c>
      <c r="N311">
        <v>1005</v>
      </c>
      <c r="O311" t="s">
        <v>552</v>
      </c>
      <c r="P311" t="s">
        <v>552</v>
      </c>
      <c r="Q311">
        <v>1</v>
      </c>
      <c r="X311">
        <v>65.1</v>
      </c>
      <c r="Y311">
        <v>35.6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G311">
        <v>65.1</v>
      </c>
      <c r="AH311">
        <v>2</v>
      </c>
      <c r="AI311">
        <v>31893254</v>
      </c>
      <c r="AJ311">
        <v>332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ht="12.75">
      <c r="A312">
        <f>ROW(Source!A215)</f>
        <v>215</v>
      </c>
      <c r="B312">
        <v>31893272</v>
      </c>
      <c r="C312">
        <v>31893241</v>
      </c>
      <c r="D312">
        <v>27407551</v>
      </c>
      <c r="E312">
        <v>1</v>
      </c>
      <c r="F312">
        <v>1</v>
      </c>
      <c r="G312">
        <v>1</v>
      </c>
      <c r="H312">
        <v>3</v>
      </c>
      <c r="I312" t="s">
        <v>281</v>
      </c>
      <c r="J312" t="s">
        <v>283</v>
      </c>
      <c r="K312" t="s">
        <v>282</v>
      </c>
      <c r="L312">
        <v>1339</v>
      </c>
      <c r="N312">
        <v>1007</v>
      </c>
      <c r="O312" t="s">
        <v>68</v>
      </c>
      <c r="P312" t="s">
        <v>68</v>
      </c>
      <c r="Q312">
        <v>1</v>
      </c>
      <c r="X312">
        <v>102</v>
      </c>
      <c r="Y312">
        <v>565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G312">
        <v>102</v>
      </c>
      <c r="AH312">
        <v>2</v>
      </c>
      <c r="AI312">
        <v>31893255</v>
      </c>
      <c r="AJ312">
        <v>333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ht="12.75">
      <c r="A313">
        <f>ROW(Source!A215)</f>
        <v>215</v>
      </c>
      <c r="B313">
        <v>31893273</v>
      </c>
      <c r="C313">
        <v>31893241</v>
      </c>
      <c r="D313">
        <v>27415719</v>
      </c>
      <c r="E313">
        <v>1</v>
      </c>
      <c r="F313">
        <v>1</v>
      </c>
      <c r="G313">
        <v>1</v>
      </c>
      <c r="H313">
        <v>3</v>
      </c>
      <c r="I313" t="s">
        <v>559</v>
      </c>
      <c r="J313" t="s">
        <v>560</v>
      </c>
      <c r="K313" t="s">
        <v>561</v>
      </c>
      <c r="L313">
        <v>1348</v>
      </c>
      <c r="N313">
        <v>1009</v>
      </c>
      <c r="O313" t="s">
        <v>83</v>
      </c>
      <c r="P313" t="s">
        <v>83</v>
      </c>
      <c r="Q313">
        <v>1000</v>
      </c>
      <c r="X313">
        <v>0.082</v>
      </c>
      <c r="Y313">
        <v>735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G313">
        <v>0.082</v>
      </c>
      <c r="AH313">
        <v>2</v>
      </c>
      <c r="AI313">
        <v>31893256</v>
      </c>
      <c r="AJ313">
        <v>335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ht="12.75">
      <c r="A314">
        <f>ROW(Source!A215)</f>
        <v>215</v>
      </c>
      <c r="B314">
        <v>31893274</v>
      </c>
      <c r="C314">
        <v>31893241</v>
      </c>
      <c r="D314">
        <v>27416566</v>
      </c>
      <c r="E314">
        <v>1</v>
      </c>
      <c r="F314">
        <v>1</v>
      </c>
      <c r="G314">
        <v>1</v>
      </c>
      <c r="H314">
        <v>3</v>
      </c>
      <c r="I314" t="s">
        <v>414</v>
      </c>
      <c r="J314" t="s">
        <v>415</v>
      </c>
      <c r="K314" t="s">
        <v>416</v>
      </c>
      <c r="L314">
        <v>1339</v>
      </c>
      <c r="N314">
        <v>1007</v>
      </c>
      <c r="O314" t="s">
        <v>68</v>
      </c>
      <c r="P314" t="s">
        <v>68</v>
      </c>
      <c r="Q314">
        <v>1</v>
      </c>
      <c r="X314">
        <v>0.424</v>
      </c>
      <c r="Y314">
        <v>7.14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G314">
        <v>0.424</v>
      </c>
      <c r="AH314">
        <v>2</v>
      </c>
      <c r="AI314">
        <v>31893257</v>
      </c>
      <c r="AJ314">
        <v>336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ht="12.75">
      <c r="A315">
        <f>ROW(Source!A220)</f>
        <v>220</v>
      </c>
      <c r="B315">
        <v>31893286</v>
      </c>
      <c r="C315">
        <v>31893277</v>
      </c>
      <c r="D315">
        <v>27494693</v>
      </c>
      <c r="E315">
        <v>1</v>
      </c>
      <c r="F315">
        <v>1</v>
      </c>
      <c r="G315">
        <v>1</v>
      </c>
      <c r="H315">
        <v>1</v>
      </c>
      <c r="I315" t="s">
        <v>400</v>
      </c>
      <c r="K315" t="s">
        <v>401</v>
      </c>
      <c r="L315">
        <v>1369</v>
      </c>
      <c r="N315">
        <v>1013</v>
      </c>
      <c r="O315" t="s">
        <v>376</v>
      </c>
      <c r="P315" t="s">
        <v>376</v>
      </c>
      <c r="Q315">
        <v>1</v>
      </c>
      <c r="X315">
        <v>75.15</v>
      </c>
      <c r="Y315">
        <v>0</v>
      </c>
      <c r="Z315">
        <v>0</v>
      </c>
      <c r="AA315">
        <v>0</v>
      </c>
      <c r="AB315">
        <v>8.08</v>
      </c>
      <c r="AC315">
        <v>0</v>
      </c>
      <c r="AD315">
        <v>1</v>
      </c>
      <c r="AE315">
        <v>1</v>
      </c>
      <c r="AG315">
        <v>75.15</v>
      </c>
      <c r="AH315">
        <v>2</v>
      </c>
      <c r="AI315">
        <v>31893278</v>
      </c>
      <c r="AJ315">
        <v>337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ht="12.75">
      <c r="A316">
        <f>ROW(Source!A220)</f>
        <v>220</v>
      </c>
      <c r="B316">
        <v>31893287</v>
      </c>
      <c r="C316">
        <v>31893277</v>
      </c>
      <c r="D316">
        <v>121548</v>
      </c>
      <c r="E316">
        <v>1</v>
      </c>
      <c r="F316">
        <v>1</v>
      </c>
      <c r="G316">
        <v>1</v>
      </c>
      <c r="H316">
        <v>1</v>
      </c>
      <c r="I316" t="s">
        <v>26</v>
      </c>
      <c r="K316" t="s">
        <v>377</v>
      </c>
      <c r="L316">
        <v>608254</v>
      </c>
      <c r="N316">
        <v>1013</v>
      </c>
      <c r="O316" t="s">
        <v>378</v>
      </c>
      <c r="P316" t="s">
        <v>378</v>
      </c>
      <c r="Q316">
        <v>1</v>
      </c>
      <c r="X316">
        <v>1.73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2</v>
      </c>
      <c r="AG316">
        <v>1.73</v>
      </c>
      <c r="AH316">
        <v>2</v>
      </c>
      <c r="AI316">
        <v>31893279</v>
      </c>
      <c r="AJ316">
        <v>338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ht="12.75">
      <c r="A317">
        <f>ROW(Source!A220)</f>
        <v>220</v>
      </c>
      <c r="B317">
        <v>31893288</v>
      </c>
      <c r="C317">
        <v>31893277</v>
      </c>
      <c r="D317">
        <v>27439630</v>
      </c>
      <c r="E317">
        <v>1</v>
      </c>
      <c r="F317">
        <v>1</v>
      </c>
      <c r="G317">
        <v>1</v>
      </c>
      <c r="H317">
        <v>2</v>
      </c>
      <c r="I317" t="s">
        <v>464</v>
      </c>
      <c r="J317" t="s">
        <v>465</v>
      </c>
      <c r="K317" t="s">
        <v>466</v>
      </c>
      <c r="L317">
        <v>1368</v>
      </c>
      <c r="N317">
        <v>1011</v>
      </c>
      <c r="O317" t="s">
        <v>382</v>
      </c>
      <c r="P317" t="s">
        <v>382</v>
      </c>
      <c r="Q317">
        <v>1</v>
      </c>
      <c r="X317">
        <v>1.73</v>
      </c>
      <c r="Y317">
        <v>0</v>
      </c>
      <c r="Z317">
        <v>31.27</v>
      </c>
      <c r="AA317">
        <v>13.61</v>
      </c>
      <c r="AB317">
        <v>0</v>
      </c>
      <c r="AC317">
        <v>0</v>
      </c>
      <c r="AD317">
        <v>1</v>
      </c>
      <c r="AE317">
        <v>0</v>
      </c>
      <c r="AG317">
        <v>1.73</v>
      </c>
      <c r="AH317">
        <v>2</v>
      </c>
      <c r="AI317">
        <v>31893280</v>
      </c>
      <c r="AJ317">
        <v>339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ht="12.75">
      <c r="A318">
        <f>ROW(Source!A220)</f>
        <v>220</v>
      </c>
      <c r="B318">
        <v>31893289</v>
      </c>
      <c r="C318">
        <v>31893277</v>
      </c>
      <c r="D318">
        <v>27441327</v>
      </c>
      <c r="E318">
        <v>1</v>
      </c>
      <c r="F318">
        <v>1</v>
      </c>
      <c r="G318">
        <v>1</v>
      </c>
      <c r="H318">
        <v>2</v>
      </c>
      <c r="I318" t="s">
        <v>391</v>
      </c>
      <c r="J318" t="s">
        <v>392</v>
      </c>
      <c r="K318" t="s">
        <v>393</v>
      </c>
      <c r="L318">
        <v>1368</v>
      </c>
      <c r="N318">
        <v>1011</v>
      </c>
      <c r="O318" t="s">
        <v>382</v>
      </c>
      <c r="P318" t="s">
        <v>382</v>
      </c>
      <c r="Q318">
        <v>1</v>
      </c>
      <c r="X318">
        <v>2.47</v>
      </c>
      <c r="Y318">
        <v>0</v>
      </c>
      <c r="Z318">
        <v>93.37</v>
      </c>
      <c r="AA318">
        <v>11.69</v>
      </c>
      <c r="AB318">
        <v>0</v>
      </c>
      <c r="AC318">
        <v>0</v>
      </c>
      <c r="AD318">
        <v>1</v>
      </c>
      <c r="AE318">
        <v>0</v>
      </c>
      <c r="AG318">
        <v>2.47</v>
      </c>
      <c r="AH318">
        <v>2</v>
      </c>
      <c r="AI318">
        <v>31893281</v>
      </c>
      <c r="AJ318">
        <v>340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ht="12.75">
      <c r="A319">
        <f>ROW(Source!A220)</f>
        <v>220</v>
      </c>
      <c r="B319">
        <v>31893290</v>
      </c>
      <c r="C319">
        <v>31893277</v>
      </c>
      <c r="D319">
        <v>27377050</v>
      </c>
      <c r="E319">
        <v>1</v>
      </c>
      <c r="F319">
        <v>1</v>
      </c>
      <c r="G319">
        <v>1</v>
      </c>
      <c r="H319">
        <v>3</v>
      </c>
      <c r="I319" t="s">
        <v>448</v>
      </c>
      <c r="J319" t="s">
        <v>449</v>
      </c>
      <c r="K319" t="s">
        <v>450</v>
      </c>
      <c r="L319">
        <v>1348</v>
      </c>
      <c r="N319">
        <v>1009</v>
      </c>
      <c r="O319" t="s">
        <v>83</v>
      </c>
      <c r="P319" t="s">
        <v>83</v>
      </c>
      <c r="Q319">
        <v>1000</v>
      </c>
      <c r="X319">
        <v>0.035</v>
      </c>
      <c r="Y319">
        <v>6024.94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293</v>
      </c>
      <c r="AG319">
        <v>0</v>
      </c>
      <c r="AH319">
        <v>2</v>
      </c>
      <c r="AI319">
        <v>31893282</v>
      </c>
      <c r="AJ319">
        <v>341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ht="12.75">
      <c r="A320">
        <f>ROW(Source!A220)</f>
        <v>220</v>
      </c>
      <c r="B320">
        <v>31893291</v>
      </c>
      <c r="C320">
        <v>31893277</v>
      </c>
      <c r="D320">
        <v>27378576</v>
      </c>
      <c r="E320">
        <v>1</v>
      </c>
      <c r="F320">
        <v>1</v>
      </c>
      <c r="G320">
        <v>1</v>
      </c>
      <c r="H320">
        <v>3</v>
      </c>
      <c r="I320" t="s">
        <v>394</v>
      </c>
      <c r="J320" t="s">
        <v>395</v>
      </c>
      <c r="K320" t="s">
        <v>396</v>
      </c>
      <c r="L320">
        <v>1348</v>
      </c>
      <c r="N320">
        <v>1009</v>
      </c>
      <c r="O320" t="s">
        <v>83</v>
      </c>
      <c r="P320" t="s">
        <v>83</v>
      </c>
      <c r="Q320">
        <v>1000</v>
      </c>
      <c r="X320">
        <v>0.012</v>
      </c>
      <c r="Y320">
        <v>12050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293</v>
      </c>
      <c r="AG320">
        <v>0</v>
      </c>
      <c r="AH320">
        <v>2</v>
      </c>
      <c r="AI320">
        <v>31893283</v>
      </c>
      <c r="AJ320">
        <v>342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ht="12.75">
      <c r="A321">
        <f>ROW(Source!A220)</f>
        <v>220</v>
      </c>
      <c r="B321">
        <v>31893292</v>
      </c>
      <c r="C321">
        <v>31893277</v>
      </c>
      <c r="D321">
        <v>27393828</v>
      </c>
      <c r="E321">
        <v>1</v>
      </c>
      <c r="F321">
        <v>1</v>
      </c>
      <c r="G321">
        <v>1</v>
      </c>
      <c r="H321">
        <v>3</v>
      </c>
      <c r="I321" t="s">
        <v>562</v>
      </c>
      <c r="J321" t="s">
        <v>563</v>
      </c>
      <c r="K321" t="s">
        <v>564</v>
      </c>
      <c r="L321">
        <v>1301</v>
      </c>
      <c r="N321">
        <v>1003</v>
      </c>
      <c r="O321" t="s">
        <v>221</v>
      </c>
      <c r="P321" t="s">
        <v>221</v>
      </c>
      <c r="Q321">
        <v>1</v>
      </c>
      <c r="X321">
        <v>400</v>
      </c>
      <c r="Y321">
        <v>2.94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 t="s">
        <v>293</v>
      </c>
      <c r="AG321">
        <v>0</v>
      </c>
      <c r="AH321">
        <v>2</v>
      </c>
      <c r="AI321">
        <v>31893284</v>
      </c>
      <c r="AJ321">
        <v>344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ht="12.75">
      <c r="A322">
        <f>ROW(Source!A220)</f>
        <v>220</v>
      </c>
      <c r="B322">
        <v>31893293</v>
      </c>
      <c r="C322">
        <v>31893277</v>
      </c>
      <c r="D322">
        <v>27393857</v>
      </c>
      <c r="E322">
        <v>1</v>
      </c>
      <c r="F322">
        <v>1</v>
      </c>
      <c r="G322">
        <v>1</v>
      </c>
      <c r="H322">
        <v>3</v>
      </c>
      <c r="I322" t="s">
        <v>577</v>
      </c>
      <c r="J322" t="s">
        <v>578</v>
      </c>
      <c r="K322" t="s">
        <v>579</v>
      </c>
      <c r="L322">
        <v>1354</v>
      </c>
      <c r="N322">
        <v>1010</v>
      </c>
      <c r="O322" t="s">
        <v>55</v>
      </c>
      <c r="P322" t="s">
        <v>55</v>
      </c>
      <c r="Q322">
        <v>1</v>
      </c>
      <c r="X322">
        <v>100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 t="s">
        <v>293</v>
      </c>
      <c r="AG322">
        <v>0</v>
      </c>
      <c r="AH322">
        <v>3</v>
      </c>
      <c r="AI322">
        <v>-1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ht="12.75">
      <c r="A323">
        <f>ROW(Source!A221)</f>
        <v>221</v>
      </c>
      <c r="B323">
        <v>31893286</v>
      </c>
      <c r="C323">
        <v>31893277</v>
      </c>
      <c r="D323">
        <v>27494693</v>
      </c>
      <c r="E323">
        <v>1</v>
      </c>
      <c r="F323">
        <v>1</v>
      </c>
      <c r="G323">
        <v>1</v>
      </c>
      <c r="H323">
        <v>1</v>
      </c>
      <c r="I323" t="s">
        <v>400</v>
      </c>
      <c r="K323" t="s">
        <v>401</v>
      </c>
      <c r="L323">
        <v>1369</v>
      </c>
      <c r="N323">
        <v>1013</v>
      </c>
      <c r="O323" t="s">
        <v>376</v>
      </c>
      <c r="P323" t="s">
        <v>376</v>
      </c>
      <c r="Q323">
        <v>1</v>
      </c>
      <c r="X323">
        <v>75.15</v>
      </c>
      <c r="Y323">
        <v>0</v>
      </c>
      <c r="Z323">
        <v>0</v>
      </c>
      <c r="AA323">
        <v>0</v>
      </c>
      <c r="AB323">
        <v>8.08</v>
      </c>
      <c r="AC323">
        <v>0</v>
      </c>
      <c r="AD323">
        <v>1</v>
      </c>
      <c r="AE323">
        <v>1</v>
      </c>
      <c r="AG323">
        <v>75.15</v>
      </c>
      <c r="AH323">
        <v>2</v>
      </c>
      <c r="AI323">
        <v>31893278</v>
      </c>
      <c r="AJ323">
        <v>345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ht="12.75">
      <c r="A324">
        <f>ROW(Source!A221)</f>
        <v>221</v>
      </c>
      <c r="B324">
        <v>31893287</v>
      </c>
      <c r="C324">
        <v>31893277</v>
      </c>
      <c r="D324">
        <v>121548</v>
      </c>
      <c r="E324">
        <v>1</v>
      </c>
      <c r="F324">
        <v>1</v>
      </c>
      <c r="G324">
        <v>1</v>
      </c>
      <c r="H324">
        <v>1</v>
      </c>
      <c r="I324" t="s">
        <v>26</v>
      </c>
      <c r="K324" t="s">
        <v>377</v>
      </c>
      <c r="L324">
        <v>608254</v>
      </c>
      <c r="N324">
        <v>1013</v>
      </c>
      <c r="O324" t="s">
        <v>378</v>
      </c>
      <c r="P324" t="s">
        <v>378</v>
      </c>
      <c r="Q324">
        <v>1</v>
      </c>
      <c r="X324">
        <v>1.73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2</v>
      </c>
      <c r="AG324">
        <v>1.73</v>
      </c>
      <c r="AH324">
        <v>2</v>
      </c>
      <c r="AI324">
        <v>31893279</v>
      </c>
      <c r="AJ324">
        <v>346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ht="12.75">
      <c r="A325">
        <f>ROW(Source!A221)</f>
        <v>221</v>
      </c>
      <c r="B325">
        <v>31893288</v>
      </c>
      <c r="C325">
        <v>31893277</v>
      </c>
      <c r="D325">
        <v>27439630</v>
      </c>
      <c r="E325">
        <v>1</v>
      </c>
      <c r="F325">
        <v>1</v>
      </c>
      <c r="G325">
        <v>1</v>
      </c>
      <c r="H325">
        <v>2</v>
      </c>
      <c r="I325" t="s">
        <v>464</v>
      </c>
      <c r="J325" t="s">
        <v>465</v>
      </c>
      <c r="K325" t="s">
        <v>466</v>
      </c>
      <c r="L325">
        <v>1368</v>
      </c>
      <c r="N325">
        <v>1011</v>
      </c>
      <c r="O325" t="s">
        <v>382</v>
      </c>
      <c r="P325" t="s">
        <v>382</v>
      </c>
      <c r="Q325">
        <v>1</v>
      </c>
      <c r="X325">
        <v>1.73</v>
      </c>
      <c r="Y325">
        <v>0</v>
      </c>
      <c r="Z325">
        <v>31.27</v>
      </c>
      <c r="AA325">
        <v>13.61</v>
      </c>
      <c r="AB325">
        <v>0</v>
      </c>
      <c r="AC325">
        <v>0</v>
      </c>
      <c r="AD325">
        <v>1</v>
      </c>
      <c r="AE325">
        <v>0</v>
      </c>
      <c r="AG325">
        <v>1.73</v>
      </c>
      <c r="AH325">
        <v>2</v>
      </c>
      <c r="AI325">
        <v>31893280</v>
      </c>
      <c r="AJ325">
        <v>347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ht="12.75">
      <c r="A326">
        <f>ROW(Source!A221)</f>
        <v>221</v>
      </c>
      <c r="B326">
        <v>31893289</v>
      </c>
      <c r="C326">
        <v>31893277</v>
      </c>
      <c r="D326">
        <v>27441327</v>
      </c>
      <c r="E326">
        <v>1</v>
      </c>
      <c r="F326">
        <v>1</v>
      </c>
      <c r="G326">
        <v>1</v>
      </c>
      <c r="H326">
        <v>2</v>
      </c>
      <c r="I326" t="s">
        <v>391</v>
      </c>
      <c r="J326" t="s">
        <v>392</v>
      </c>
      <c r="K326" t="s">
        <v>393</v>
      </c>
      <c r="L326">
        <v>1368</v>
      </c>
      <c r="N326">
        <v>1011</v>
      </c>
      <c r="O326" t="s">
        <v>382</v>
      </c>
      <c r="P326" t="s">
        <v>382</v>
      </c>
      <c r="Q326">
        <v>1</v>
      </c>
      <c r="X326">
        <v>2.47</v>
      </c>
      <c r="Y326">
        <v>0</v>
      </c>
      <c r="Z326">
        <v>93.37</v>
      </c>
      <c r="AA326">
        <v>11.69</v>
      </c>
      <c r="AB326">
        <v>0</v>
      </c>
      <c r="AC326">
        <v>0</v>
      </c>
      <c r="AD326">
        <v>1</v>
      </c>
      <c r="AE326">
        <v>0</v>
      </c>
      <c r="AG326">
        <v>2.47</v>
      </c>
      <c r="AH326">
        <v>2</v>
      </c>
      <c r="AI326">
        <v>31893281</v>
      </c>
      <c r="AJ326">
        <v>348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ht="12.75">
      <c r="A327">
        <f>ROW(Source!A221)</f>
        <v>221</v>
      </c>
      <c r="B327">
        <v>31893290</v>
      </c>
      <c r="C327">
        <v>31893277</v>
      </c>
      <c r="D327">
        <v>27377050</v>
      </c>
      <c r="E327">
        <v>1</v>
      </c>
      <c r="F327">
        <v>1</v>
      </c>
      <c r="G327">
        <v>1</v>
      </c>
      <c r="H327">
        <v>3</v>
      </c>
      <c r="I327" t="s">
        <v>448</v>
      </c>
      <c r="J327" t="s">
        <v>449</v>
      </c>
      <c r="K327" t="s">
        <v>450</v>
      </c>
      <c r="L327">
        <v>1348</v>
      </c>
      <c r="N327">
        <v>1009</v>
      </c>
      <c r="O327" t="s">
        <v>83</v>
      </c>
      <c r="P327" t="s">
        <v>83</v>
      </c>
      <c r="Q327">
        <v>1000</v>
      </c>
      <c r="X327">
        <v>0.035</v>
      </c>
      <c r="Y327">
        <v>6024.94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293</v>
      </c>
      <c r="AG327">
        <v>0</v>
      </c>
      <c r="AH327">
        <v>2</v>
      </c>
      <c r="AI327">
        <v>31893282</v>
      </c>
      <c r="AJ327">
        <v>349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ht="12.75">
      <c r="A328">
        <f>ROW(Source!A221)</f>
        <v>221</v>
      </c>
      <c r="B328">
        <v>31893291</v>
      </c>
      <c r="C328">
        <v>31893277</v>
      </c>
      <c r="D328">
        <v>27378576</v>
      </c>
      <c r="E328">
        <v>1</v>
      </c>
      <c r="F328">
        <v>1</v>
      </c>
      <c r="G328">
        <v>1</v>
      </c>
      <c r="H328">
        <v>3</v>
      </c>
      <c r="I328" t="s">
        <v>394</v>
      </c>
      <c r="J328" t="s">
        <v>395</v>
      </c>
      <c r="K328" t="s">
        <v>396</v>
      </c>
      <c r="L328">
        <v>1348</v>
      </c>
      <c r="N328">
        <v>1009</v>
      </c>
      <c r="O328" t="s">
        <v>83</v>
      </c>
      <c r="P328" t="s">
        <v>83</v>
      </c>
      <c r="Q328">
        <v>1000</v>
      </c>
      <c r="X328">
        <v>0.012</v>
      </c>
      <c r="Y328">
        <v>12050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293</v>
      </c>
      <c r="AG328">
        <v>0</v>
      </c>
      <c r="AH328">
        <v>2</v>
      </c>
      <c r="AI328">
        <v>31893283</v>
      </c>
      <c r="AJ328">
        <v>350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ht="12.75">
      <c r="A329">
        <f>ROW(Source!A221)</f>
        <v>221</v>
      </c>
      <c r="B329">
        <v>31893292</v>
      </c>
      <c r="C329">
        <v>31893277</v>
      </c>
      <c r="D329">
        <v>27393828</v>
      </c>
      <c r="E329">
        <v>1</v>
      </c>
      <c r="F329">
        <v>1</v>
      </c>
      <c r="G329">
        <v>1</v>
      </c>
      <c r="H329">
        <v>3</v>
      </c>
      <c r="I329" t="s">
        <v>562</v>
      </c>
      <c r="J329" t="s">
        <v>563</v>
      </c>
      <c r="K329" t="s">
        <v>564</v>
      </c>
      <c r="L329">
        <v>1301</v>
      </c>
      <c r="N329">
        <v>1003</v>
      </c>
      <c r="O329" t="s">
        <v>221</v>
      </c>
      <c r="P329" t="s">
        <v>221</v>
      </c>
      <c r="Q329">
        <v>1</v>
      </c>
      <c r="X329">
        <v>400</v>
      </c>
      <c r="Y329">
        <v>2.94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293</v>
      </c>
      <c r="AG329">
        <v>0</v>
      </c>
      <c r="AH329">
        <v>2</v>
      </c>
      <c r="AI329">
        <v>31893284</v>
      </c>
      <c r="AJ329">
        <v>352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ht="12.75">
      <c r="A330">
        <f>ROW(Source!A221)</f>
        <v>221</v>
      </c>
      <c r="B330">
        <v>31893293</v>
      </c>
      <c r="C330">
        <v>31893277</v>
      </c>
      <c r="D330">
        <v>27393857</v>
      </c>
      <c r="E330">
        <v>1</v>
      </c>
      <c r="F330">
        <v>1</v>
      </c>
      <c r="G330">
        <v>1</v>
      </c>
      <c r="H330">
        <v>3</v>
      </c>
      <c r="I330" t="s">
        <v>577</v>
      </c>
      <c r="J330" t="s">
        <v>578</v>
      </c>
      <c r="K330" t="s">
        <v>579</v>
      </c>
      <c r="L330">
        <v>1354</v>
      </c>
      <c r="N330">
        <v>1010</v>
      </c>
      <c r="O330" t="s">
        <v>55</v>
      </c>
      <c r="P330" t="s">
        <v>55</v>
      </c>
      <c r="Q330">
        <v>1</v>
      </c>
      <c r="X330">
        <v>100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 t="s">
        <v>293</v>
      </c>
      <c r="AG330">
        <v>0</v>
      </c>
      <c r="AH330">
        <v>3</v>
      </c>
      <c r="AI330">
        <v>-1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ht="12.75">
      <c r="A331">
        <f>ROW(Source!A225)</f>
        <v>225</v>
      </c>
      <c r="B331">
        <v>31893298</v>
      </c>
      <c r="C331">
        <v>31893296</v>
      </c>
      <c r="D331">
        <v>27493207</v>
      </c>
      <c r="E331">
        <v>1</v>
      </c>
      <c r="F331">
        <v>1</v>
      </c>
      <c r="G331">
        <v>1</v>
      </c>
      <c r="H331">
        <v>1</v>
      </c>
      <c r="I331" t="s">
        <v>374</v>
      </c>
      <c r="K331" t="s">
        <v>375</v>
      </c>
      <c r="L331">
        <v>1369</v>
      </c>
      <c r="N331">
        <v>1013</v>
      </c>
      <c r="O331" t="s">
        <v>376</v>
      </c>
      <c r="P331" t="s">
        <v>376</v>
      </c>
      <c r="Q331">
        <v>1</v>
      </c>
      <c r="X331">
        <v>280</v>
      </c>
      <c r="Y331">
        <v>0</v>
      </c>
      <c r="Z331">
        <v>0</v>
      </c>
      <c r="AA331">
        <v>0</v>
      </c>
      <c r="AB331">
        <v>7.87</v>
      </c>
      <c r="AC331">
        <v>0</v>
      </c>
      <c r="AD331">
        <v>1</v>
      </c>
      <c r="AE331">
        <v>1</v>
      </c>
      <c r="AG331">
        <v>280</v>
      </c>
      <c r="AH331">
        <v>2</v>
      </c>
      <c r="AI331">
        <v>31893297</v>
      </c>
      <c r="AJ331">
        <v>353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ht="12.75">
      <c r="A332">
        <f>ROW(Source!A226)</f>
        <v>226</v>
      </c>
      <c r="B332">
        <v>31893298</v>
      </c>
      <c r="C332">
        <v>31893296</v>
      </c>
      <c r="D332">
        <v>27493207</v>
      </c>
      <c r="E332">
        <v>1</v>
      </c>
      <c r="F332">
        <v>1</v>
      </c>
      <c r="G332">
        <v>1</v>
      </c>
      <c r="H332">
        <v>1</v>
      </c>
      <c r="I332" t="s">
        <v>374</v>
      </c>
      <c r="K332" t="s">
        <v>375</v>
      </c>
      <c r="L332">
        <v>1369</v>
      </c>
      <c r="N332">
        <v>1013</v>
      </c>
      <c r="O332" t="s">
        <v>376</v>
      </c>
      <c r="P332" t="s">
        <v>376</v>
      </c>
      <c r="Q332">
        <v>1</v>
      </c>
      <c r="X332">
        <v>280</v>
      </c>
      <c r="Y332">
        <v>0</v>
      </c>
      <c r="Z332">
        <v>0</v>
      </c>
      <c r="AA332">
        <v>0</v>
      </c>
      <c r="AB332">
        <v>7.87</v>
      </c>
      <c r="AC332">
        <v>0</v>
      </c>
      <c r="AD332">
        <v>1</v>
      </c>
      <c r="AE332">
        <v>1</v>
      </c>
      <c r="AG332">
        <v>280</v>
      </c>
      <c r="AH332">
        <v>2</v>
      </c>
      <c r="AI332">
        <v>31893297</v>
      </c>
      <c r="AJ332">
        <v>354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ht="12.75">
      <c r="A333">
        <f>ROW(Source!A227)</f>
        <v>227</v>
      </c>
      <c r="B333">
        <v>31893317</v>
      </c>
      <c r="C333">
        <v>31893299</v>
      </c>
      <c r="D333">
        <v>27493458</v>
      </c>
      <c r="E333">
        <v>1</v>
      </c>
      <c r="F333">
        <v>1</v>
      </c>
      <c r="G333">
        <v>1</v>
      </c>
      <c r="H333">
        <v>1</v>
      </c>
      <c r="I333" t="s">
        <v>535</v>
      </c>
      <c r="K333" t="s">
        <v>536</v>
      </c>
      <c r="L333">
        <v>1369</v>
      </c>
      <c r="N333">
        <v>1013</v>
      </c>
      <c r="O333" t="s">
        <v>376</v>
      </c>
      <c r="P333" t="s">
        <v>376</v>
      </c>
      <c r="Q333">
        <v>1</v>
      </c>
      <c r="X333">
        <v>598.26</v>
      </c>
      <c r="Y333">
        <v>0</v>
      </c>
      <c r="Z333">
        <v>0</v>
      </c>
      <c r="AA333">
        <v>0</v>
      </c>
      <c r="AB333">
        <v>8.6</v>
      </c>
      <c r="AC333">
        <v>0</v>
      </c>
      <c r="AD333">
        <v>1</v>
      </c>
      <c r="AE333">
        <v>1</v>
      </c>
      <c r="AG333">
        <v>598.26</v>
      </c>
      <c r="AH333">
        <v>2</v>
      </c>
      <c r="AI333">
        <v>31893300</v>
      </c>
      <c r="AJ333">
        <v>355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ht="12.75">
      <c r="A334">
        <f>ROW(Source!A227)</f>
        <v>227</v>
      </c>
      <c r="B334">
        <v>31893318</v>
      </c>
      <c r="C334">
        <v>31893299</v>
      </c>
      <c r="D334">
        <v>121548</v>
      </c>
      <c r="E334">
        <v>1</v>
      </c>
      <c r="F334">
        <v>1</v>
      </c>
      <c r="G334">
        <v>1</v>
      </c>
      <c r="H334">
        <v>1</v>
      </c>
      <c r="I334" t="s">
        <v>26</v>
      </c>
      <c r="K334" t="s">
        <v>377</v>
      </c>
      <c r="L334">
        <v>608254</v>
      </c>
      <c r="N334">
        <v>1013</v>
      </c>
      <c r="O334" t="s">
        <v>378</v>
      </c>
      <c r="P334" t="s">
        <v>378</v>
      </c>
      <c r="Q334">
        <v>1</v>
      </c>
      <c r="X334">
        <v>18.62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2</v>
      </c>
      <c r="AG334">
        <v>18.62</v>
      </c>
      <c r="AH334">
        <v>2</v>
      </c>
      <c r="AI334">
        <v>31893301</v>
      </c>
      <c r="AJ334">
        <v>356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ht="12.75">
      <c r="A335">
        <f>ROW(Source!A227)</f>
        <v>227</v>
      </c>
      <c r="B335">
        <v>31893319</v>
      </c>
      <c r="C335">
        <v>31893299</v>
      </c>
      <c r="D335">
        <v>27439418</v>
      </c>
      <c r="E335">
        <v>1</v>
      </c>
      <c r="F335">
        <v>1</v>
      </c>
      <c r="G335">
        <v>1</v>
      </c>
      <c r="H335">
        <v>2</v>
      </c>
      <c r="I335" t="s">
        <v>537</v>
      </c>
      <c r="J335" t="s">
        <v>538</v>
      </c>
      <c r="K335" t="s">
        <v>539</v>
      </c>
      <c r="L335">
        <v>1368</v>
      </c>
      <c r="N335">
        <v>1011</v>
      </c>
      <c r="O335" t="s">
        <v>382</v>
      </c>
      <c r="P335" t="s">
        <v>382</v>
      </c>
      <c r="Q335">
        <v>1</v>
      </c>
      <c r="X335">
        <v>17.61</v>
      </c>
      <c r="Y335">
        <v>0</v>
      </c>
      <c r="Z335">
        <v>91.69</v>
      </c>
      <c r="AA335">
        <v>13.61</v>
      </c>
      <c r="AB335">
        <v>0</v>
      </c>
      <c r="AC335">
        <v>0</v>
      </c>
      <c r="AD335">
        <v>1</v>
      </c>
      <c r="AE335">
        <v>0</v>
      </c>
      <c r="AG335">
        <v>17.61</v>
      </c>
      <c r="AH335">
        <v>2</v>
      </c>
      <c r="AI335">
        <v>31893302</v>
      </c>
      <c r="AJ335">
        <v>357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ht="12.75">
      <c r="A336">
        <f>ROW(Source!A227)</f>
        <v>227</v>
      </c>
      <c r="B336">
        <v>31893320</v>
      </c>
      <c r="C336">
        <v>31893299</v>
      </c>
      <c r="D336">
        <v>27439499</v>
      </c>
      <c r="E336">
        <v>1</v>
      </c>
      <c r="F336">
        <v>1</v>
      </c>
      <c r="G336">
        <v>1</v>
      </c>
      <c r="H336">
        <v>2</v>
      </c>
      <c r="I336" t="s">
        <v>388</v>
      </c>
      <c r="J336" t="s">
        <v>389</v>
      </c>
      <c r="K336" t="s">
        <v>390</v>
      </c>
      <c r="L336">
        <v>1368</v>
      </c>
      <c r="N336">
        <v>1011</v>
      </c>
      <c r="O336" t="s">
        <v>382</v>
      </c>
      <c r="P336" t="s">
        <v>382</v>
      </c>
      <c r="Q336">
        <v>1</v>
      </c>
      <c r="X336">
        <v>0.74</v>
      </c>
      <c r="Y336">
        <v>0</v>
      </c>
      <c r="Z336">
        <v>112.67</v>
      </c>
      <c r="AA336">
        <v>13.61</v>
      </c>
      <c r="AB336">
        <v>0</v>
      </c>
      <c r="AC336">
        <v>0</v>
      </c>
      <c r="AD336">
        <v>1</v>
      </c>
      <c r="AE336">
        <v>0</v>
      </c>
      <c r="AG336">
        <v>0.74</v>
      </c>
      <c r="AH336">
        <v>2</v>
      </c>
      <c r="AI336">
        <v>31893303</v>
      </c>
      <c r="AJ336">
        <v>358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ht="12.75">
      <c r="A337">
        <f>ROW(Source!A227)</f>
        <v>227</v>
      </c>
      <c r="B337">
        <v>31893321</v>
      </c>
      <c r="C337">
        <v>31893299</v>
      </c>
      <c r="D337">
        <v>27439571</v>
      </c>
      <c r="E337">
        <v>1</v>
      </c>
      <c r="F337">
        <v>1</v>
      </c>
      <c r="G337">
        <v>1</v>
      </c>
      <c r="H337">
        <v>2</v>
      </c>
      <c r="I337" t="s">
        <v>402</v>
      </c>
      <c r="J337" t="s">
        <v>403</v>
      </c>
      <c r="K337" t="s">
        <v>404</v>
      </c>
      <c r="L337">
        <v>1368</v>
      </c>
      <c r="N337">
        <v>1011</v>
      </c>
      <c r="O337" t="s">
        <v>382</v>
      </c>
      <c r="P337" t="s">
        <v>382</v>
      </c>
      <c r="Q337">
        <v>1</v>
      </c>
      <c r="X337">
        <v>0.27</v>
      </c>
      <c r="Y337">
        <v>0</v>
      </c>
      <c r="Z337">
        <v>88.42</v>
      </c>
      <c r="AA337">
        <v>10.14</v>
      </c>
      <c r="AB337">
        <v>0</v>
      </c>
      <c r="AC337">
        <v>0</v>
      </c>
      <c r="AD337">
        <v>1</v>
      </c>
      <c r="AE337">
        <v>0</v>
      </c>
      <c r="AG337">
        <v>0.27</v>
      </c>
      <c r="AH337">
        <v>2</v>
      </c>
      <c r="AI337">
        <v>31893304</v>
      </c>
      <c r="AJ337">
        <v>359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ht="12.75">
      <c r="A338">
        <f>ROW(Source!A227)</f>
        <v>227</v>
      </c>
      <c r="B338">
        <v>31893322</v>
      </c>
      <c r="C338">
        <v>31893299</v>
      </c>
      <c r="D338">
        <v>27440039</v>
      </c>
      <c r="E338">
        <v>1</v>
      </c>
      <c r="F338">
        <v>1</v>
      </c>
      <c r="G338">
        <v>1</v>
      </c>
      <c r="H338">
        <v>2</v>
      </c>
      <c r="I338" t="s">
        <v>540</v>
      </c>
      <c r="J338" t="s">
        <v>541</v>
      </c>
      <c r="K338" t="s">
        <v>542</v>
      </c>
      <c r="L338">
        <v>1368</v>
      </c>
      <c r="N338">
        <v>1011</v>
      </c>
      <c r="O338" t="s">
        <v>382</v>
      </c>
      <c r="P338" t="s">
        <v>382</v>
      </c>
      <c r="Q338">
        <v>1</v>
      </c>
      <c r="X338">
        <v>29.16</v>
      </c>
      <c r="Y338">
        <v>0</v>
      </c>
      <c r="Z338">
        <v>1.83</v>
      </c>
      <c r="AA338">
        <v>0</v>
      </c>
      <c r="AB338">
        <v>0</v>
      </c>
      <c r="AC338">
        <v>0</v>
      </c>
      <c r="AD338">
        <v>1</v>
      </c>
      <c r="AE338">
        <v>0</v>
      </c>
      <c r="AG338">
        <v>29.16</v>
      </c>
      <c r="AH338">
        <v>2</v>
      </c>
      <c r="AI338">
        <v>31893305</v>
      </c>
      <c r="AJ338">
        <v>360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ht="12.75">
      <c r="A339">
        <f>ROW(Source!A227)</f>
        <v>227</v>
      </c>
      <c r="B339">
        <v>31893323</v>
      </c>
      <c r="C339">
        <v>31893299</v>
      </c>
      <c r="D339">
        <v>27441086</v>
      </c>
      <c r="E339">
        <v>1</v>
      </c>
      <c r="F339">
        <v>1</v>
      </c>
      <c r="G339">
        <v>1</v>
      </c>
      <c r="H339">
        <v>2</v>
      </c>
      <c r="I339" t="s">
        <v>543</v>
      </c>
      <c r="J339" t="s">
        <v>544</v>
      </c>
      <c r="K339" t="s">
        <v>545</v>
      </c>
      <c r="L339">
        <v>1368</v>
      </c>
      <c r="N339">
        <v>1011</v>
      </c>
      <c r="O339" t="s">
        <v>382</v>
      </c>
      <c r="P339" t="s">
        <v>382</v>
      </c>
      <c r="Q339">
        <v>1</v>
      </c>
      <c r="X339">
        <v>0.86</v>
      </c>
      <c r="Y339">
        <v>0</v>
      </c>
      <c r="Z339">
        <v>3.15</v>
      </c>
      <c r="AA339">
        <v>0</v>
      </c>
      <c r="AB339">
        <v>0</v>
      </c>
      <c r="AC339">
        <v>0</v>
      </c>
      <c r="AD339">
        <v>1</v>
      </c>
      <c r="AE339">
        <v>0</v>
      </c>
      <c r="AG339">
        <v>0.86</v>
      </c>
      <c r="AH339">
        <v>2</v>
      </c>
      <c r="AI339">
        <v>31893306</v>
      </c>
      <c r="AJ339">
        <v>361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ht="12.75">
      <c r="A340">
        <f>ROW(Source!A227)</f>
        <v>227</v>
      </c>
      <c r="B340">
        <v>31893324</v>
      </c>
      <c r="C340">
        <v>31893299</v>
      </c>
      <c r="D340">
        <v>27441327</v>
      </c>
      <c r="E340">
        <v>1</v>
      </c>
      <c r="F340">
        <v>1</v>
      </c>
      <c r="G340">
        <v>1</v>
      </c>
      <c r="H340">
        <v>2</v>
      </c>
      <c r="I340" t="s">
        <v>391</v>
      </c>
      <c r="J340" t="s">
        <v>392</v>
      </c>
      <c r="K340" t="s">
        <v>393</v>
      </c>
      <c r="L340">
        <v>1368</v>
      </c>
      <c r="N340">
        <v>1011</v>
      </c>
      <c r="O340" t="s">
        <v>382</v>
      </c>
      <c r="P340" t="s">
        <v>382</v>
      </c>
      <c r="Q340">
        <v>1</v>
      </c>
      <c r="X340">
        <v>1.08</v>
      </c>
      <c r="Y340">
        <v>0</v>
      </c>
      <c r="Z340">
        <v>93.37</v>
      </c>
      <c r="AA340">
        <v>11.69</v>
      </c>
      <c r="AB340">
        <v>0</v>
      </c>
      <c r="AC340">
        <v>0</v>
      </c>
      <c r="AD340">
        <v>1</v>
      </c>
      <c r="AE340">
        <v>0</v>
      </c>
      <c r="AG340">
        <v>1.08</v>
      </c>
      <c r="AH340">
        <v>2</v>
      </c>
      <c r="AI340">
        <v>31893307</v>
      </c>
      <c r="AJ340">
        <v>362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ht="12.75">
      <c r="A341">
        <f>ROW(Source!A227)</f>
        <v>227</v>
      </c>
      <c r="B341">
        <v>31893325</v>
      </c>
      <c r="C341">
        <v>31893299</v>
      </c>
      <c r="D341">
        <v>27377902</v>
      </c>
      <c r="E341">
        <v>1</v>
      </c>
      <c r="F341">
        <v>1</v>
      </c>
      <c r="G341">
        <v>1</v>
      </c>
      <c r="H341">
        <v>3</v>
      </c>
      <c r="I341" t="s">
        <v>546</v>
      </c>
      <c r="J341" t="s">
        <v>547</v>
      </c>
      <c r="K341" t="s">
        <v>548</v>
      </c>
      <c r="L341">
        <v>1348</v>
      </c>
      <c r="N341">
        <v>1009</v>
      </c>
      <c r="O341" t="s">
        <v>83</v>
      </c>
      <c r="P341" t="s">
        <v>83</v>
      </c>
      <c r="Q341">
        <v>1000</v>
      </c>
      <c r="X341">
        <v>0.0762</v>
      </c>
      <c r="Y341">
        <v>4965.44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G341">
        <v>0.0762</v>
      </c>
      <c r="AH341">
        <v>2</v>
      </c>
      <c r="AI341">
        <v>31893308</v>
      </c>
      <c r="AJ341">
        <v>363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ht="12.75">
      <c r="A342">
        <f>ROW(Source!A227)</f>
        <v>227</v>
      </c>
      <c r="B342">
        <v>31893326</v>
      </c>
      <c r="C342">
        <v>31893299</v>
      </c>
      <c r="D342">
        <v>27371927</v>
      </c>
      <c r="E342">
        <v>1</v>
      </c>
      <c r="F342">
        <v>1</v>
      </c>
      <c r="G342">
        <v>1</v>
      </c>
      <c r="H342">
        <v>3</v>
      </c>
      <c r="I342" t="s">
        <v>549</v>
      </c>
      <c r="J342" t="s">
        <v>550</v>
      </c>
      <c r="K342" t="s">
        <v>551</v>
      </c>
      <c r="L342">
        <v>1327</v>
      </c>
      <c r="N342">
        <v>1005</v>
      </c>
      <c r="O342" t="s">
        <v>552</v>
      </c>
      <c r="P342" t="s">
        <v>552</v>
      </c>
      <c r="Q342">
        <v>1</v>
      </c>
      <c r="X342">
        <v>75</v>
      </c>
      <c r="Y342">
        <v>9.24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G342">
        <v>75</v>
      </c>
      <c r="AH342">
        <v>2</v>
      </c>
      <c r="AI342">
        <v>31893309</v>
      </c>
      <c r="AJ342">
        <v>364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ht="12.75">
      <c r="A343">
        <f>ROW(Source!A227)</f>
        <v>227</v>
      </c>
      <c r="B343">
        <v>31893327</v>
      </c>
      <c r="C343">
        <v>31893299</v>
      </c>
      <c r="D343">
        <v>27378576</v>
      </c>
      <c r="E343">
        <v>1</v>
      </c>
      <c r="F343">
        <v>1</v>
      </c>
      <c r="G343">
        <v>1</v>
      </c>
      <c r="H343">
        <v>3</v>
      </c>
      <c r="I343" t="s">
        <v>394</v>
      </c>
      <c r="J343" t="s">
        <v>395</v>
      </c>
      <c r="K343" t="s">
        <v>396</v>
      </c>
      <c r="L343">
        <v>1348</v>
      </c>
      <c r="N343">
        <v>1009</v>
      </c>
      <c r="O343" t="s">
        <v>83</v>
      </c>
      <c r="P343" t="s">
        <v>83</v>
      </c>
      <c r="Q343">
        <v>1000</v>
      </c>
      <c r="X343">
        <v>0.03</v>
      </c>
      <c r="Y343">
        <v>12050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G343">
        <v>0.03</v>
      </c>
      <c r="AH343">
        <v>2</v>
      </c>
      <c r="AI343">
        <v>31893310</v>
      </c>
      <c r="AJ343">
        <v>365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ht="12.75">
      <c r="A344">
        <f>ROW(Source!A227)</f>
        <v>227</v>
      </c>
      <c r="B344">
        <v>31893328</v>
      </c>
      <c r="C344">
        <v>31893299</v>
      </c>
      <c r="D344">
        <v>27379794</v>
      </c>
      <c r="E344">
        <v>1</v>
      </c>
      <c r="F344">
        <v>1</v>
      </c>
      <c r="G344">
        <v>1</v>
      </c>
      <c r="H344">
        <v>3</v>
      </c>
      <c r="I344" t="s">
        <v>553</v>
      </c>
      <c r="J344" t="s">
        <v>554</v>
      </c>
      <c r="K344" t="s">
        <v>555</v>
      </c>
      <c r="L344">
        <v>1339</v>
      </c>
      <c r="N344">
        <v>1007</v>
      </c>
      <c r="O344" t="s">
        <v>68</v>
      </c>
      <c r="P344" t="s">
        <v>68</v>
      </c>
      <c r="Q344">
        <v>1</v>
      </c>
      <c r="X344">
        <v>0.7</v>
      </c>
      <c r="Y344">
        <v>1056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G344">
        <v>0.7</v>
      </c>
      <c r="AH344">
        <v>2</v>
      </c>
      <c r="AI344">
        <v>31893311</v>
      </c>
      <c r="AJ344">
        <v>366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ht="12.75">
      <c r="A345">
        <f>ROW(Source!A227)</f>
        <v>227</v>
      </c>
      <c r="B345">
        <v>31893329</v>
      </c>
      <c r="C345">
        <v>31893299</v>
      </c>
      <c r="D345">
        <v>27393884</v>
      </c>
      <c r="E345">
        <v>1</v>
      </c>
      <c r="F345">
        <v>1</v>
      </c>
      <c r="G345">
        <v>1</v>
      </c>
      <c r="H345">
        <v>3</v>
      </c>
      <c r="I345" t="s">
        <v>556</v>
      </c>
      <c r="J345" t="s">
        <v>557</v>
      </c>
      <c r="K345" t="s">
        <v>558</v>
      </c>
      <c r="L345">
        <v>1327</v>
      </c>
      <c r="N345">
        <v>1005</v>
      </c>
      <c r="O345" t="s">
        <v>552</v>
      </c>
      <c r="P345" t="s">
        <v>552</v>
      </c>
      <c r="Q345">
        <v>1</v>
      </c>
      <c r="X345">
        <v>65.1</v>
      </c>
      <c r="Y345">
        <v>35.6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G345">
        <v>65.1</v>
      </c>
      <c r="AH345">
        <v>2</v>
      </c>
      <c r="AI345">
        <v>31893312</v>
      </c>
      <c r="AJ345">
        <v>367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ht="12.75">
      <c r="A346">
        <f>ROW(Source!A227)</f>
        <v>227</v>
      </c>
      <c r="B346">
        <v>31893330</v>
      </c>
      <c r="C346">
        <v>31893299</v>
      </c>
      <c r="D346">
        <v>27407551</v>
      </c>
      <c r="E346">
        <v>1</v>
      </c>
      <c r="F346">
        <v>1</v>
      </c>
      <c r="G346">
        <v>1</v>
      </c>
      <c r="H346">
        <v>3</v>
      </c>
      <c r="I346" t="s">
        <v>281</v>
      </c>
      <c r="J346" t="s">
        <v>283</v>
      </c>
      <c r="K346" t="s">
        <v>282</v>
      </c>
      <c r="L346">
        <v>1339</v>
      </c>
      <c r="N346">
        <v>1007</v>
      </c>
      <c r="O346" t="s">
        <v>68</v>
      </c>
      <c r="P346" t="s">
        <v>68</v>
      </c>
      <c r="Q346">
        <v>1</v>
      </c>
      <c r="X346">
        <v>102</v>
      </c>
      <c r="Y346">
        <v>565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G346">
        <v>102</v>
      </c>
      <c r="AH346">
        <v>2</v>
      </c>
      <c r="AI346">
        <v>31893313</v>
      </c>
      <c r="AJ346">
        <v>368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ht="12.75">
      <c r="A347">
        <f>ROW(Source!A227)</f>
        <v>227</v>
      </c>
      <c r="B347">
        <v>31893331</v>
      </c>
      <c r="C347">
        <v>31893299</v>
      </c>
      <c r="D347">
        <v>27415719</v>
      </c>
      <c r="E347">
        <v>1</v>
      </c>
      <c r="F347">
        <v>1</v>
      </c>
      <c r="G347">
        <v>1</v>
      </c>
      <c r="H347">
        <v>3</v>
      </c>
      <c r="I347" t="s">
        <v>559</v>
      </c>
      <c r="J347" t="s">
        <v>560</v>
      </c>
      <c r="K347" t="s">
        <v>561</v>
      </c>
      <c r="L347">
        <v>1348</v>
      </c>
      <c r="N347">
        <v>1009</v>
      </c>
      <c r="O347" t="s">
        <v>83</v>
      </c>
      <c r="P347" t="s">
        <v>83</v>
      </c>
      <c r="Q347">
        <v>1000</v>
      </c>
      <c r="X347">
        <v>0.082</v>
      </c>
      <c r="Y347">
        <v>735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G347">
        <v>0.082</v>
      </c>
      <c r="AH347">
        <v>2</v>
      </c>
      <c r="AI347">
        <v>31893314</v>
      </c>
      <c r="AJ347">
        <v>370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ht="12.75">
      <c r="A348">
        <f>ROW(Source!A227)</f>
        <v>227</v>
      </c>
      <c r="B348">
        <v>31893332</v>
      </c>
      <c r="C348">
        <v>31893299</v>
      </c>
      <c r="D348">
        <v>27416566</v>
      </c>
      <c r="E348">
        <v>1</v>
      </c>
      <c r="F348">
        <v>1</v>
      </c>
      <c r="G348">
        <v>1</v>
      </c>
      <c r="H348">
        <v>3</v>
      </c>
      <c r="I348" t="s">
        <v>414</v>
      </c>
      <c r="J348" t="s">
        <v>415</v>
      </c>
      <c r="K348" t="s">
        <v>416</v>
      </c>
      <c r="L348">
        <v>1339</v>
      </c>
      <c r="N348">
        <v>1007</v>
      </c>
      <c r="O348" t="s">
        <v>68</v>
      </c>
      <c r="P348" t="s">
        <v>68</v>
      </c>
      <c r="Q348">
        <v>1</v>
      </c>
      <c r="X348">
        <v>0.424</v>
      </c>
      <c r="Y348">
        <v>7.14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G348">
        <v>0.424</v>
      </c>
      <c r="AH348">
        <v>2</v>
      </c>
      <c r="AI348">
        <v>31893315</v>
      </c>
      <c r="AJ348">
        <v>371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ht="12.75">
      <c r="A349">
        <f>ROW(Source!A228)</f>
        <v>228</v>
      </c>
      <c r="B349">
        <v>31893317</v>
      </c>
      <c r="C349">
        <v>31893299</v>
      </c>
      <c r="D349">
        <v>27493458</v>
      </c>
      <c r="E349">
        <v>1</v>
      </c>
      <c r="F349">
        <v>1</v>
      </c>
      <c r="G349">
        <v>1</v>
      </c>
      <c r="H349">
        <v>1</v>
      </c>
      <c r="I349" t="s">
        <v>535</v>
      </c>
      <c r="K349" t="s">
        <v>536</v>
      </c>
      <c r="L349">
        <v>1369</v>
      </c>
      <c r="N349">
        <v>1013</v>
      </c>
      <c r="O349" t="s">
        <v>376</v>
      </c>
      <c r="P349" t="s">
        <v>376</v>
      </c>
      <c r="Q349">
        <v>1</v>
      </c>
      <c r="X349">
        <v>598.26</v>
      </c>
      <c r="Y349">
        <v>0</v>
      </c>
      <c r="Z349">
        <v>0</v>
      </c>
      <c r="AA349">
        <v>0</v>
      </c>
      <c r="AB349">
        <v>8.6</v>
      </c>
      <c r="AC349">
        <v>0</v>
      </c>
      <c r="AD349">
        <v>1</v>
      </c>
      <c r="AE349">
        <v>1</v>
      </c>
      <c r="AG349">
        <v>598.26</v>
      </c>
      <c r="AH349">
        <v>2</v>
      </c>
      <c r="AI349">
        <v>31893300</v>
      </c>
      <c r="AJ349">
        <v>372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ht="12.75">
      <c r="A350">
        <f>ROW(Source!A228)</f>
        <v>228</v>
      </c>
      <c r="B350">
        <v>31893318</v>
      </c>
      <c r="C350">
        <v>31893299</v>
      </c>
      <c r="D350">
        <v>121548</v>
      </c>
      <c r="E350">
        <v>1</v>
      </c>
      <c r="F350">
        <v>1</v>
      </c>
      <c r="G350">
        <v>1</v>
      </c>
      <c r="H350">
        <v>1</v>
      </c>
      <c r="I350" t="s">
        <v>26</v>
      </c>
      <c r="K350" t="s">
        <v>377</v>
      </c>
      <c r="L350">
        <v>608254</v>
      </c>
      <c r="N350">
        <v>1013</v>
      </c>
      <c r="O350" t="s">
        <v>378</v>
      </c>
      <c r="P350" t="s">
        <v>378</v>
      </c>
      <c r="Q350">
        <v>1</v>
      </c>
      <c r="X350">
        <v>18.62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2</v>
      </c>
      <c r="AG350">
        <v>18.62</v>
      </c>
      <c r="AH350">
        <v>2</v>
      </c>
      <c r="AI350">
        <v>31893301</v>
      </c>
      <c r="AJ350">
        <v>373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ht="12.75">
      <c r="A351">
        <f>ROW(Source!A228)</f>
        <v>228</v>
      </c>
      <c r="B351">
        <v>31893319</v>
      </c>
      <c r="C351">
        <v>31893299</v>
      </c>
      <c r="D351">
        <v>27439418</v>
      </c>
      <c r="E351">
        <v>1</v>
      </c>
      <c r="F351">
        <v>1</v>
      </c>
      <c r="G351">
        <v>1</v>
      </c>
      <c r="H351">
        <v>2</v>
      </c>
      <c r="I351" t="s">
        <v>537</v>
      </c>
      <c r="J351" t="s">
        <v>538</v>
      </c>
      <c r="K351" t="s">
        <v>539</v>
      </c>
      <c r="L351">
        <v>1368</v>
      </c>
      <c r="N351">
        <v>1011</v>
      </c>
      <c r="O351" t="s">
        <v>382</v>
      </c>
      <c r="P351" t="s">
        <v>382</v>
      </c>
      <c r="Q351">
        <v>1</v>
      </c>
      <c r="X351">
        <v>17.61</v>
      </c>
      <c r="Y351">
        <v>0</v>
      </c>
      <c r="Z351">
        <v>91.69</v>
      </c>
      <c r="AA351">
        <v>13.61</v>
      </c>
      <c r="AB351">
        <v>0</v>
      </c>
      <c r="AC351">
        <v>0</v>
      </c>
      <c r="AD351">
        <v>1</v>
      </c>
      <c r="AE351">
        <v>0</v>
      </c>
      <c r="AG351">
        <v>17.61</v>
      </c>
      <c r="AH351">
        <v>2</v>
      </c>
      <c r="AI351">
        <v>31893302</v>
      </c>
      <c r="AJ351">
        <v>374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ht="12.75">
      <c r="A352">
        <f>ROW(Source!A228)</f>
        <v>228</v>
      </c>
      <c r="B352">
        <v>31893320</v>
      </c>
      <c r="C352">
        <v>31893299</v>
      </c>
      <c r="D352">
        <v>27439499</v>
      </c>
      <c r="E352">
        <v>1</v>
      </c>
      <c r="F352">
        <v>1</v>
      </c>
      <c r="G352">
        <v>1</v>
      </c>
      <c r="H352">
        <v>2</v>
      </c>
      <c r="I352" t="s">
        <v>388</v>
      </c>
      <c r="J352" t="s">
        <v>389</v>
      </c>
      <c r="K352" t="s">
        <v>390</v>
      </c>
      <c r="L352">
        <v>1368</v>
      </c>
      <c r="N352">
        <v>1011</v>
      </c>
      <c r="O352" t="s">
        <v>382</v>
      </c>
      <c r="P352" t="s">
        <v>382</v>
      </c>
      <c r="Q352">
        <v>1</v>
      </c>
      <c r="X352">
        <v>0.74</v>
      </c>
      <c r="Y352">
        <v>0</v>
      </c>
      <c r="Z352">
        <v>112.67</v>
      </c>
      <c r="AA352">
        <v>13.61</v>
      </c>
      <c r="AB352">
        <v>0</v>
      </c>
      <c r="AC352">
        <v>0</v>
      </c>
      <c r="AD352">
        <v>1</v>
      </c>
      <c r="AE352">
        <v>0</v>
      </c>
      <c r="AG352">
        <v>0.74</v>
      </c>
      <c r="AH352">
        <v>2</v>
      </c>
      <c r="AI352">
        <v>31893303</v>
      </c>
      <c r="AJ352">
        <v>375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ht="12.75">
      <c r="A353">
        <f>ROW(Source!A228)</f>
        <v>228</v>
      </c>
      <c r="B353">
        <v>31893321</v>
      </c>
      <c r="C353">
        <v>31893299</v>
      </c>
      <c r="D353">
        <v>27439571</v>
      </c>
      <c r="E353">
        <v>1</v>
      </c>
      <c r="F353">
        <v>1</v>
      </c>
      <c r="G353">
        <v>1</v>
      </c>
      <c r="H353">
        <v>2</v>
      </c>
      <c r="I353" t="s">
        <v>402</v>
      </c>
      <c r="J353" t="s">
        <v>403</v>
      </c>
      <c r="K353" t="s">
        <v>404</v>
      </c>
      <c r="L353">
        <v>1368</v>
      </c>
      <c r="N353">
        <v>1011</v>
      </c>
      <c r="O353" t="s">
        <v>382</v>
      </c>
      <c r="P353" t="s">
        <v>382</v>
      </c>
      <c r="Q353">
        <v>1</v>
      </c>
      <c r="X353">
        <v>0.27</v>
      </c>
      <c r="Y353">
        <v>0</v>
      </c>
      <c r="Z353">
        <v>88.42</v>
      </c>
      <c r="AA353">
        <v>10.14</v>
      </c>
      <c r="AB353">
        <v>0</v>
      </c>
      <c r="AC353">
        <v>0</v>
      </c>
      <c r="AD353">
        <v>1</v>
      </c>
      <c r="AE353">
        <v>0</v>
      </c>
      <c r="AG353">
        <v>0.27</v>
      </c>
      <c r="AH353">
        <v>2</v>
      </c>
      <c r="AI353">
        <v>31893304</v>
      </c>
      <c r="AJ353">
        <v>376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ht="12.75">
      <c r="A354">
        <f>ROW(Source!A228)</f>
        <v>228</v>
      </c>
      <c r="B354">
        <v>31893322</v>
      </c>
      <c r="C354">
        <v>31893299</v>
      </c>
      <c r="D354">
        <v>27440039</v>
      </c>
      <c r="E354">
        <v>1</v>
      </c>
      <c r="F354">
        <v>1</v>
      </c>
      <c r="G354">
        <v>1</v>
      </c>
      <c r="H354">
        <v>2</v>
      </c>
      <c r="I354" t="s">
        <v>540</v>
      </c>
      <c r="J354" t="s">
        <v>541</v>
      </c>
      <c r="K354" t="s">
        <v>542</v>
      </c>
      <c r="L354">
        <v>1368</v>
      </c>
      <c r="N354">
        <v>1011</v>
      </c>
      <c r="O354" t="s">
        <v>382</v>
      </c>
      <c r="P354" t="s">
        <v>382</v>
      </c>
      <c r="Q354">
        <v>1</v>
      </c>
      <c r="X354">
        <v>29.16</v>
      </c>
      <c r="Y354">
        <v>0</v>
      </c>
      <c r="Z354">
        <v>1.83</v>
      </c>
      <c r="AA354">
        <v>0</v>
      </c>
      <c r="AB354">
        <v>0</v>
      </c>
      <c r="AC354">
        <v>0</v>
      </c>
      <c r="AD354">
        <v>1</v>
      </c>
      <c r="AE354">
        <v>0</v>
      </c>
      <c r="AG354">
        <v>29.16</v>
      </c>
      <c r="AH354">
        <v>2</v>
      </c>
      <c r="AI354">
        <v>31893305</v>
      </c>
      <c r="AJ354">
        <v>377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ht="12.75">
      <c r="A355">
        <f>ROW(Source!A228)</f>
        <v>228</v>
      </c>
      <c r="B355">
        <v>31893323</v>
      </c>
      <c r="C355">
        <v>31893299</v>
      </c>
      <c r="D355">
        <v>27441086</v>
      </c>
      <c r="E355">
        <v>1</v>
      </c>
      <c r="F355">
        <v>1</v>
      </c>
      <c r="G355">
        <v>1</v>
      </c>
      <c r="H355">
        <v>2</v>
      </c>
      <c r="I355" t="s">
        <v>543</v>
      </c>
      <c r="J355" t="s">
        <v>544</v>
      </c>
      <c r="K355" t="s">
        <v>545</v>
      </c>
      <c r="L355">
        <v>1368</v>
      </c>
      <c r="N355">
        <v>1011</v>
      </c>
      <c r="O355" t="s">
        <v>382</v>
      </c>
      <c r="P355" t="s">
        <v>382</v>
      </c>
      <c r="Q355">
        <v>1</v>
      </c>
      <c r="X355">
        <v>0.86</v>
      </c>
      <c r="Y355">
        <v>0</v>
      </c>
      <c r="Z355">
        <v>3.15</v>
      </c>
      <c r="AA355">
        <v>0</v>
      </c>
      <c r="AB355">
        <v>0</v>
      </c>
      <c r="AC355">
        <v>0</v>
      </c>
      <c r="AD355">
        <v>1</v>
      </c>
      <c r="AE355">
        <v>0</v>
      </c>
      <c r="AG355">
        <v>0.86</v>
      </c>
      <c r="AH355">
        <v>2</v>
      </c>
      <c r="AI355">
        <v>31893306</v>
      </c>
      <c r="AJ355">
        <v>378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ht="12.75">
      <c r="A356">
        <f>ROW(Source!A228)</f>
        <v>228</v>
      </c>
      <c r="B356">
        <v>31893324</v>
      </c>
      <c r="C356">
        <v>31893299</v>
      </c>
      <c r="D356">
        <v>27441327</v>
      </c>
      <c r="E356">
        <v>1</v>
      </c>
      <c r="F356">
        <v>1</v>
      </c>
      <c r="G356">
        <v>1</v>
      </c>
      <c r="H356">
        <v>2</v>
      </c>
      <c r="I356" t="s">
        <v>391</v>
      </c>
      <c r="J356" t="s">
        <v>392</v>
      </c>
      <c r="K356" t="s">
        <v>393</v>
      </c>
      <c r="L356">
        <v>1368</v>
      </c>
      <c r="N356">
        <v>1011</v>
      </c>
      <c r="O356" t="s">
        <v>382</v>
      </c>
      <c r="P356" t="s">
        <v>382</v>
      </c>
      <c r="Q356">
        <v>1</v>
      </c>
      <c r="X356">
        <v>1.08</v>
      </c>
      <c r="Y356">
        <v>0</v>
      </c>
      <c r="Z356">
        <v>93.37</v>
      </c>
      <c r="AA356">
        <v>11.69</v>
      </c>
      <c r="AB356">
        <v>0</v>
      </c>
      <c r="AC356">
        <v>0</v>
      </c>
      <c r="AD356">
        <v>1</v>
      </c>
      <c r="AE356">
        <v>0</v>
      </c>
      <c r="AG356">
        <v>1.08</v>
      </c>
      <c r="AH356">
        <v>2</v>
      </c>
      <c r="AI356">
        <v>31893307</v>
      </c>
      <c r="AJ356">
        <v>379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ht="12.75">
      <c r="A357">
        <f>ROW(Source!A228)</f>
        <v>228</v>
      </c>
      <c r="B357">
        <v>31893325</v>
      </c>
      <c r="C357">
        <v>31893299</v>
      </c>
      <c r="D357">
        <v>27377902</v>
      </c>
      <c r="E357">
        <v>1</v>
      </c>
      <c r="F357">
        <v>1</v>
      </c>
      <c r="G357">
        <v>1</v>
      </c>
      <c r="H357">
        <v>3</v>
      </c>
      <c r="I357" t="s">
        <v>546</v>
      </c>
      <c r="J357" t="s">
        <v>547</v>
      </c>
      <c r="K357" t="s">
        <v>548</v>
      </c>
      <c r="L357">
        <v>1348</v>
      </c>
      <c r="N357">
        <v>1009</v>
      </c>
      <c r="O357" t="s">
        <v>83</v>
      </c>
      <c r="P357" t="s">
        <v>83</v>
      </c>
      <c r="Q357">
        <v>1000</v>
      </c>
      <c r="X357">
        <v>0.0762</v>
      </c>
      <c r="Y357">
        <v>4965.44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G357">
        <v>0.0762</v>
      </c>
      <c r="AH357">
        <v>2</v>
      </c>
      <c r="AI357">
        <v>31893308</v>
      </c>
      <c r="AJ357">
        <v>380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ht="12.75">
      <c r="A358">
        <f>ROW(Source!A228)</f>
        <v>228</v>
      </c>
      <c r="B358">
        <v>31893326</v>
      </c>
      <c r="C358">
        <v>31893299</v>
      </c>
      <c r="D358">
        <v>27371927</v>
      </c>
      <c r="E358">
        <v>1</v>
      </c>
      <c r="F358">
        <v>1</v>
      </c>
      <c r="G358">
        <v>1</v>
      </c>
      <c r="H358">
        <v>3</v>
      </c>
      <c r="I358" t="s">
        <v>549</v>
      </c>
      <c r="J358" t="s">
        <v>550</v>
      </c>
      <c r="K358" t="s">
        <v>551</v>
      </c>
      <c r="L358">
        <v>1327</v>
      </c>
      <c r="N358">
        <v>1005</v>
      </c>
      <c r="O358" t="s">
        <v>552</v>
      </c>
      <c r="P358" t="s">
        <v>552</v>
      </c>
      <c r="Q358">
        <v>1</v>
      </c>
      <c r="X358">
        <v>75</v>
      </c>
      <c r="Y358">
        <v>9.24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G358">
        <v>75</v>
      </c>
      <c r="AH358">
        <v>2</v>
      </c>
      <c r="AI358">
        <v>31893309</v>
      </c>
      <c r="AJ358">
        <v>381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ht="12.75">
      <c r="A359">
        <f>ROW(Source!A228)</f>
        <v>228</v>
      </c>
      <c r="B359">
        <v>31893327</v>
      </c>
      <c r="C359">
        <v>31893299</v>
      </c>
      <c r="D359">
        <v>27378576</v>
      </c>
      <c r="E359">
        <v>1</v>
      </c>
      <c r="F359">
        <v>1</v>
      </c>
      <c r="G359">
        <v>1</v>
      </c>
      <c r="H359">
        <v>3</v>
      </c>
      <c r="I359" t="s">
        <v>394</v>
      </c>
      <c r="J359" t="s">
        <v>395</v>
      </c>
      <c r="K359" t="s">
        <v>396</v>
      </c>
      <c r="L359">
        <v>1348</v>
      </c>
      <c r="N359">
        <v>1009</v>
      </c>
      <c r="O359" t="s">
        <v>83</v>
      </c>
      <c r="P359" t="s">
        <v>83</v>
      </c>
      <c r="Q359">
        <v>1000</v>
      </c>
      <c r="X359">
        <v>0.03</v>
      </c>
      <c r="Y359">
        <v>12050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G359">
        <v>0.03</v>
      </c>
      <c r="AH359">
        <v>2</v>
      </c>
      <c r="AI359">
        <v>31893310</v>
      </c>
      <c r="AJ359">
        <v>382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ht="12.75">
      <c r="A360">
        <f>ROW(Source!A228)</f>
        <v>228</v>
      </c>
      <c r="B360">
        <v>31893328</v>
      </c>
      <c r="C360">
        <v>31893299</v>
      </c>
      <c r="D360">
        <v>27379794</v>
      </c>
      <c r="E360">
        <v>1</v>
      </c>
      <c r="F360">
        <v>1</v>
      </c>
      <c r="G360">
        <v>1</v>
      </c>
      <c r="H360">
        <v>3</v>
      </c>
      <c r="I360" t="s">
        <v>553</v>
      </c>
      <c r="J360" t="s">
        <v>554</v>
      </c>
      <c r="K360" t="s">
        <v>555</v>
      </c>
      <c r="L360">
        <v>1339</v>
      </c>
      <c r="N360">
        <v>1007</v>
      </c>
      <c r="O360" t="s">
        <v>68</v>
      </c>
      <c r="P360" t="s">
        <v>68</v>
      </c>
      <c r="Q360">
        <v>1</v>
      </c>
      <c r="X360">
        <v>0.7</v>
      </c>
      <c r="Y360">
        <v>1056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G360">
        <v>0.7</v>
      </c>
      <c r="AH360">
        <v>2</v>
      </c>
      <c r="AI360">
        <v>31893311</v>
      </c>
      <c r="AJ360">
        <v>383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ht="12.75">
      <c r="A361">
        <f>ROW(Source!A228)</f>
        <v>228</v>
      </c>
      <c r="B361">
        <v>31893329</v>
      </c>
      <c r="C361">
        <v>31893299</v>
      </c>
      <c r="D361">
        <v>27393884</v>
      </c>
      <c r="E361">
        <v>1</v>
      </c>
      <c r="F361">
        <v>1</v>
      </c>
      <c r="G361">
        <v>1</v>
      </c>
      <c r="H361">
        <v>3</v>
      </c>
      <c r="I361" t="s">
        <v>556</v>
      </c>
      <c r="J361" t="s">
        <v>557</v>
      </c>
      <c r="K361" t="s">
        <v>558</v>
      </c>
      <c r="L361">
        <v>1327</v>
      </c>
      <c r="N361">
        <v>1005</v>
      </c>
      <c r="O361" t="s">
        <v>552</v>
      </c>
      <c r="P361" t="s">
        <v>552</v>
      </c>
      <c r="Q361">
        <v>1</v>
      </c>
      <c r="X361">
        <v>65.1</v>
      </c>
      <c r="Y361">
        <v>35.6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G361">
        <v>65.1</v>
      </c>
      <c r="AH361">
        <v>2</v>
      </c>
      <c r="AI361">
        <v>31893312</v>
      </c>
      <c r="AJ361">
        <v>384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ht="12.75">
      <c r="A362">
        <f>ROW(Source!A228)</f>
        <v>228</v>
      </c>
      <c r="B362">
        <v>31893330</v>
      </c>
      <c r="C362">
        <v>31893299</v>
      </c>
      <c r="D362">
        <v>27407551</v>
      </c>
      <c r="E362">
        <v>1</v>
      </c>
      <c r="F362">
        <v>1</v>
      </c>
      <c r="G362">
        <v>1</v>
      </c>
      <c r="H362">
        <v>3</v>
      </c>
      <c r="I362" t="s">
        <v>281</v>
      </c>
      <c r="J362" t="s">
        <v>283</v>
      </c>
      <c r="K362" t="s">
        <v>282</v>
      </c>
      <c r="L362">
        <v>1339</v>
      </c>
      <c r="N362">
        <v>1007</v>
      </c>
      <c r="O362" t="s">
        <v>68</v>
      </c>
      <c r="P362" t="s">
        <v>68</v>
      </c>
      <c r="Q362">
        <v>1</v>
      </c>
      <c r="X362">
        <v>102</v>
      </c>
      <c r="Y362">
        <v>565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G362">
        <v>102</v>
      </c>
      <c r="AH362">
        <v>2</v>
      </c>
      <c r="AI362">
        <v>31893313</v>
      </c>
      <c r="AJ362">
        <v>385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ht="12.75">
      <c r="A363">
        <f>ROW(Source!A228)</f>
        <v>228</v>
      </c>
      <c r="B363">
        <v>31893331</v>
      </c>
      <c r="C363">
        <v>31893299</v>
      </c>
      <c r="D363">
        <v>27415719</v>
      </c>
      <c r="E363">
        <v>1</v>
      </c>
      <c r="F363">
        <v>1</v>
      </c>
      <c r="G363">
        <v>1</v>
      </c>
      <c r="H363">
        <v>3</v>
      </c>
      <c r="I363" t="s">
        <v>559</v>
      </c>
      <c r="J363" t="s">
        <v>560</v>
      </c>
      <c r="K363" t="s">
        <v>561</v>
      </c>
      <c r="L363">
        <v>1348</v>
      </c>
      <c r="N363">
        <v>1009</v>
      </c>
      <c r="O363" t="s">
        <v>83</v>
      </c>
      <c r="P363" t="s">
        <v>83</v>
      </c>
      <c r="Q363">
        <v>1000</v>
      </c>
      <c r="X363">
        <v>0.082</v>
      </c>
      <c r="Y363">
        <v>735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G363">
        <v>0.082</v>
      </c>
      <c r="AH363">
        <v>2</v>
      </c>
      <c r="AI363">
        <v>31893314</v>
      </c>
      <c r="AJ363">
        <v>387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ht="12.75">
      <c r="A364">
        <f>ROW(Source!A228)</f>
        <v>228</v>
      </c>
      <c r="B364">
        <v>31893332</v>
      </c>
      <c r="C364">
        <v>31893299</v>
      </c>
      <c r="D364">
        <v>27416566</v>
      </c>
      <c r="E364">
        <v>1</v>
      </c>
      <c r="F364">
        <v>1</v>
      </c>
      <c r="G364">
        <v>1</v>
      </c>
      <c r="H364">
        <v>3</v>
      </c>
      <c r="I364" t="s">
        <v>414</v>
      </c>
      <c r="J364" t="s">
        <v>415</v>
      </c>
      <c r="K364" t="s">
        <v>416</v>
      </c>
      <c r="L364">
        <v>1339</v>
      </c>
      <c r="N364">
        <v>1007</v>
      </c>
      <c r="O364" t="s">
        <v>68</v>
      </c>
      <c r="P364" t="s">
        <v>68</v>
      </c>
      <c r="Q364">
        <v>1</v>
      </c>
      <c r="X364">
        <v>0.424</v>
      </c>
      <c r="Y364">
        <v>7.14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G364">
        <v>0.424</v>
      </c>
      <c r="AH364">
        <v>2</v>
      </c>
      <c r="AI364">
        <v>31893315</v>
      </c>
      <c r="AJ364">
        <v>388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ht="12.75">
      <c r="A365">
        <f>ROW(Source!A233)</f>
        <v>233</v>
      </c>
      <c r="B365">
        <v>31893344</v>
      </c>
      <c r="C365">
        <v>31893335</v>
      </c>
      <c r="D365">
        <v>27494693</v>
      </c>
      <c r="E365">
        <v>1</v>
      </c>
      <c r="F365">
        <v>1</v>
      </c>
      <c r="G365">
        <v>1</v>
      </c>
      <c r="H365">
        <v>1</v>
      </c>
      <c r="I365" t="s">
        <v>400</v>
      </c>
      <c r="K365" t="s">
        <v>401</v>
      </c>
      <c r="L365">
        <v>1369</v>
      </c>
      <c r="N365">
        <v>1013</v>
      </c>
      <c r="O365" t="s">
        <v>376</v>
      </c>
      <c r="P365" t="s">
        <v>376</v>
      </c>
      <c r="Q365">
        <v>1</v>
      </c>
      <c r="X365">
        <v>75.15</v>
      </c>
      <c r="Y365">
        <v>0</v>
      </c>
      <c r="Z365">
        <v>0</v>
      </c>
      <c r="AA365">
        <v>0</v>
      </c>
      <c r="AB365">
        <v>8.08</v>
      </c>
      <c r="AC365">
        <v>0</v>
      </c>
      <c r="AD365">
        <v>1</v>
      </c>
      <c r="AE365">
        <v>1</v>
      </c>
      <c r="AG365">
        <v>75.15</v>
      </c>
      <c r="AH365">
        <v>2</v>
      </c>
      <c r="AI365">
        <v>31893336</v>
      </c>
      <c r="AJ365">
        <v>389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ht="12.75">
      <c r="A366">
        <f>ROW(Source!A233)</f>
        <v>233</v>
      </c>
      <c r="B366">
        <v>31893345</v>
      </c>
      <c r="C366">
        <v>31893335</v>
      </c>
      <c r="D366">
        <v>121548</v>
      </c>
      <c r="E366">
        <v>1</v>
      </c>
      <c r="F366">
        <v>1</v>
      </c>
      <c r="G366">
        <v>1</v>
      </c>
      <c r="H366">
        <v>1</v>
      </c>
      <c r="I366" t="s">
        <v>26</v>
      </c>
      <c r="K366" t="s">
        <v>377</v>
      </c>
      <c r="L366">
        <v>608254</v>
      </c>
      <c r="N366">
        <v>1013</v>
      </c>
      <c r="O366" t="s">
        <v>378</v>
      </c>
      <c r="P366" t="s">
        <v>378</v>
      </c>
      <c r="Q366">
        <v>1</v>
      </c>
      <c r="X366">
        <v>1.73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2</v>
      </c>
      <c r="AG366">
        <v>1.73</v>
      </c>
      <c r="AH366">
        <v>2</v>
      </c>
      <c r="AI366">
        <v>31893337</v>
      </c>
      <c r="AJ366">
        <v>390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ht="12.75">
      <c r="A367">
        <f>ROW(Source!A233)</f>
        <v>233</v>
      </c>
      <c r="B367">
        <v>31893346</v>
      </c>
      <c r="C367">
        <v>31893335</v>
      </c>
      <c r="D367">
        <v>27439630</v>
      </c>
      <c r="E367">
        <v>1</v>
      </c>
      <c r="F367">
        <v>1</v>
      </c>
      <c r="G367">
        <v>1</v>
      </c>
      <c r="H367">
        <v>2</v>
      </c>
      <c r="I367" t="s">
        <v>464</v>
      </c>
      <c r="J367" t="s">
        <v>465</v>
      </c>
      <c r="K367" t="s">
        <v>466</v>
      </c>
      <c r="L367">
        <v>1368</v>
      </c>
      <c r="N367">
        <v>1011</v>
      </c>
      <c r="O367" t="s">
        <v>382</v>
      </c>
      <c r="P367" t="s">
        <v>382</v>
      </c>
      <c r="Q367">
        <v>1</v>
      </c>
      <c r="X367">
        <v>1.73</v>
      </c>
      <c r="Y367">
        <v>0</v>
      </c>
      <c r="Z367">
        <v>31.27</v>
      </c>
      <c r="AA367">
        <v>13.61</v>
      </c>
      <c r="AB367">
        <v>0</v>
      </c>
      <c r="AC367">
        <v>0</v>
      </c>
      <c r="AD367">
        <v>1</v>
      </c>
      <c r="AE367">
        <v>0</v>
      </c>
      <c r="AG367">
        <v>1.73</v>
      </c>
      <c r="AH367">
        <v>2</v>
      </c>
      <c r="AI367">
        <v>31893338</v>
      </c>
      <c r="AJ367">
        <v>391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ht="12.75">
      <c r="A368">
        <f>ROW(Source!A233)</f>
        <v>233</v>
      </c>
      <c r="B368">
        <v>31893347</v>
      </c>
      <c r="C368">
        <v>31893335</v>
      </c>
      <c r="D368">
        <v>27441327</v>
      </c>
      <c r="E368">
        <v>1</v>
      </c>
      <c r="F368">
        <v>1</v>
      </c>
      <c r="G368">
        <v>1</v>
      </c>
      <c r="H368">
        <v>2</v>
      </c>
      <c r="I368" t="s">
        <v>391</v>
      </c>
      <c r="J368" t="s">
        <v>392</v>
      </c>
      <c r="K368" t="s">
        <v>393</v>
      </c>
      <c r="L368">
        <v>1368</v>
      </c>
      <c r="N368">
        <v>1011</v>
      </c>
      <c r="O368" t="s">
        <v>382</v>
      </c>
      <c r="P368" t="s">
        <v>382</v>
      </c>
      <c r="Q368">
        <v>1</v>
      </c>
      <c r="X368">
        <v>2.47</v>
      </c>
      <c r="Y368">
        <v>0</v>
      </c>
      <c r="Z368">
        <v>93.37</v>
      </c>
      <c r="AA368">
        <v>11.69</v>
      </c>
      <c r="AB368">
        <v>0</v>
      </c>
      <c r="AC368">
        <v>0</v>
      </c>
      <c r="AD368">
        <v>1</v>
      </c>
      <c r="AE368">
        <v>0</v>
      </c>
      <c r="AG368">
        <v>2.47</v>
      </c>
      <c r="AH368">
        <v>2</v>
      </c>
      <c r="AI368">
        <v>31893339</v>
      </c>
      <c r="AJ368">
        <v>392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ht="12.75">
      <c r="A369">
        <f>ROW(Source!A233)</f>
        <v>233</v>
      </c>
      <c r="B369">
        <v>31893348</v>
      </c>
      <c r="C369">
        <v>31893335</v>
      </c>
      <c r="D369">
        <v>27377050</v>
      </c>
      <c r="E369">
        <v>1</v>
      </c>
      <c r="F369">
        <v>1</v>
      </c>
      <c r="G369">
        <v>1</v>
      </c>
      <c r="H369">
        <v>3</v>
      </c>
      <c r="I369" t="s">
        <v>448</v>
      </c>
      <c r="J369" t="s">
        <v>449</v>
      </c>
      <c r="K369" t="s">
        <v>450</v>
      </c>
      <c r="L369">
        <v>1348</v>
      </c>
      <c r="N369">
        <v>1009</v>
      </c>
      <c r="O369" t="s">
        <v>83</v>
      </c>
      <c r="P369" t="s">
        <v>83</v>
      </c>
      <c r="Q369">
        <v>1000</v>
      </c>
      <c r="X369">
        <v>0.035</v>
      </c>
      <c r="Y369">
        <v>6024.94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293</v>
      </c>
      <c r="AG369">
        <v>0</v>
      </c>
      <c r="AH369">
        <v>2</v>
      </c>
      <c r="AI369">
        <v>31893340</v>
      </c>
      <c r="AJ369">
        <v>393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ht="12.75">
      <c r="A370">
        <f>ROW(Source!A233)</f>
        <v>233</v>
      </c>
      <c r="B370">
        <v>31893349</v>
      </c>
      <c r="C370">
        <v>31893335</v>
      </c>
      <c r="D370">
        <v>27378576</v>
      </c>
      <c r="E370">
        <v>1</v>
      </c>
      <c r="F370">
        <v>1</v>
      </c>
      <c r="G370">
        <v>1</v>
      </c>
      <c r="H370">
        <v>3</v>
      </c>
      <c r="I370" t="s">
        <v>394</v>
      </c>
      <c r="J370" t="s">
        <v>395</v>
      </c>
      <c r="K370" t="s">
        <v>396</v>
      </c>
      <c r="L370">
        <v>1348</v>
      </c>
      <c r="N370">
        <v>1009</v>
      </c>
      <c r="O370" t="s">
        <v>83</v>
      </c>
      <c r="P370" t="s">
        <v>83</v>
      </c>
      <c r="Q370">
        <v>1000</v>
      </c>
      <c r="X370">
        <v>0.012</v>
      </c>
      <c r="Y370">
        <v>12050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 t="s">
        <v>293</v>
      </c>
      <c r="AG370">
        <v>0</v>
      </c>
      <c r="AH370">
        <v>2</v>
      </c>
      <c r="AI370">
        <v>31893341</v>
      </c>
      <c r="AJ370">
        <v>394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ht="12.75">
      <c r="A371">
        <f>ROW(Source!A233)</f>
        <v>233</v>
      </c>
      <c r="B371">
        <v>31893350</v>
      </c>
      <c r="C371">
        <v>31893335</v>
      </c>
      <c r="D371">
        <v>27393828</v>
      </c>
      <c r="E371">
        <v>1</v>
      </c>
      <c r="F371">
        <v>1</v>
      </c>
      <c r="G371">
        <v>1</v>
      </c>
      <c r="H371">
        <v>3</v>
      </c>
      <c r="I371" t="s">
        <v>562</v>
      </c>
      <c r="J371" t="s">
        <v>563</v>
      </c>
      <c r="K371" t="s">
        <v>564</v>
      </c>
      <c r="L371">
        <v>1301</v>
      </c>
      <c r="N371">
        <v>1003</v>
      </c>
      <c r="O371" t="s">
        <v>221</v>
      </c>
      <c r="P371" t="s">
        <v>221</v>
      </c>
      <c r="Q371">
        <v>1</v>
      </c>
      <c r="X371">
        <v>400</v>
      </c>
      <c r="Y371">
        <v>2.94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</v>
      </c>
      <c r="AF371" t="s">
        <v>293</v>
      </c>
      <c r="AG371">
        <v>0</v>
      </c>
      <c r="AH371">
        <v>2</v>
      </c>
      <c r="AI371">
        <v>31893342</v>
      </c>
      <c r="AJ371">
        <v>396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ht="12.75">
      <c r="A372">
        <f>ROW(Source!A233)</f>
        <v>233</v>
      </c>
      <c r="B372">
        <v>31893351</v>
      </c>
      <c r="C372">
        <v>31893335</v>
      </c>
      <c r="D372">
        <v>27393857</v>
      </c>
      <c r="E372">
        <v>1</v>
      </c>
      <c r="F372">
        <v>1</v>
      </c>
      <c r="G372">
        <v>1</v>
      </c>
      <c r="H372">
        <v>3</v>
      </c>
      <c r="I372" t="s">
        <v>577</v>
      </c>
      <c r="J372" t="s">
        <v>578</v>
      </c>
      <c r="K372" t="s">
        <v>579</v>
      </c>
      <c r="L372">
        <v>1354</v>
      </c>
      <c r="N372">
        <v>1010</v>
      </c>
      <c r="O372" t="s">
        <v>55</v>
      </c>
      <c r="P372" t="s">
        <v>55</v>
      </c>
      <c r="Q372">
        <v>1</v>
      </c>
      <c r="X372">
        <v>100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 t="s">
        <v>293</v>
      </c>
      <c r="AG372">
        <v>0</v>
      </c>
      <c r="AH372">
        <v>3</v>
      </c>
      <c r="AI372">
        <v>-1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ht="12.75">
      <c r="A373">
        <f>ROW(Source!A234)</f>
        <v>234</v>
      </c>
      <c r="B373">
        <v>31893344</v>
      </c>
      <c r="C373">
        <v>31893335</v>
      </c>
      <c r="D373">
        <v>27494693</v>
      </c>
      <c r="E373">
        <v>1</v>
      </c>
      <c r="F373">
        <v>1</v>
      </c>
      <c r="G373">
        <v>1</v>
      </c>
      <c r="H373">
        <v>1</v>
      </c>
      <c r="I373" t="s">
        <v>400</v>
      </c>
      <c r="K373" t="s">
        <v>401</v>
      </c>
      <c r="L373">
        <v>1369</v>
      </c>
      <c r="N373">
        <v>1013</v>
      </c>
      <c r="O373" t="s">
        <v>376</v>
      </c>
      <c r="P373" t="s">
        <v>376</v>
      </c>
      <c r="Q373">
        <v>1</v>
      </c>
      <c r="X373">
        <v>75.15</v>
      </c>
      <c r="Y373">
        <v>0</v>
      </c>
      <c r="Z373">
        <v>0</v>
      </c>
      <c r="AA373">
        <v>0</v>
      </c>
      <c r="AB373">
        <v>8.08</v>
      </c>
      <c r="AC373">
        <v>0</v>
      </c>
      <c r="AD373">
        <v>1</v>
      </c>
      <c r="AE373">
        <v>1</v>
      </c>
      <c r="AG373">
        <v>75.15</v>
      </c>
      <c r="AH373">
        <v>2</v>
      </c>
      <c r="AI373">
        <v>31893336</v>
      </c>
      <c r="AJ373">
        <v>397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ht="12.75">
      <c r="A374">
        <f>ROW(Source!A234)</f>
        <v>234</v>
      </c>
      <c r="B374">
        <v>31893345</v>
      </c>
      <c r="C374">
        <v>31893335</v>
      </c>
      <c r="D374">
        <v>121548</v>
      </c>
      <c r="E374">
        <v>1</v>
      </c>
      <c r="F374">
        <v>1</v>
      </c>
      <c r="G374">
        <v>1</v>
      </c>
      <c r="H374">
        <v>1</v>
      </c>
      <c r="I374" t="s">
        <v>26</v>
      </c>
      <c r="K374" t="s">
        <v>377</v>
      </c>
      <c r="L374">
        <v>608254</v>
      </c>
      <c r="N374">
        <v>1013</v>
      </c>
      <c r="O374" t="s">
        <v>378</v>
      </c>
      <c r="P374" t="s">
        <v>378</v>
      </c>
      <c r="Q374">
        <v>1</v>
      </c>
      <c r="X374">
        <v>1.73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2</v>
      </c>
      <c r="AG374">
        <v>1.73</v>
      </c>
      <c r="AH374">
        <v>2</v>
      </c>
      <c r="AI374">
        <v>31893337</v>
      </c>
      <c r="AJ374">
        <v>398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ht="12.75">
      <c r="A375">
        <f>ROW(Source!A234)</f>
        <v>234</v>
      </c>
      <c r="B375">
        <v>31893346</v>
      </c>
      <c r="C375">
        <v>31893335</v>
      </c>
      <c r="D375">
        <v>27439630</v>
      </c>
      <c r="E375">
        <v>1</v>
      </c>
      <c r="F375">
        <v>1</v>
      </c>
      <c r="G375">
        <v>1</v>
      </c>
      <c r="H375">
        <v>2</v>
      </c>
      <c r="I375" t="s">
        <v>464</v>
      </c>
      <c r="J375" t="s">
        <v>465</v>
      </c>
      <c r="K375" t="s">
        <v>466</v>
      </c>
      <c r="L375">
        <v>1368</v>
      </c>
      <c r="N375">
        <v>1011</v>
      </c>
      <c r="O375" t="s">
        <v>382</v>
      </c>
      <c r="P375" t="s">
        <v>382</v>
      </c>
      <c r="Q375">
        <v>1</v>
      </c>
      <c r="X375">
        <v>1.73</v>
      </c>
      <c r="Y375">
        <v>0</v>
      </c>
      <c r="Z375">
        <v>31.27</v>
      </c>
      <c r="AA375">
        <v>13.61</v>
      </c>
      <c r="AB375">
        <v>0</v>
      </c>
      <c r="AC375">
        <v>0</v>
      </c>
      <c r="AD375">
        <v>1</v>
      </c>
      <c r="AE375">
        <v>0</v>
      </c>
      <c r="AG375">
        <v>1.73</v>
      </c>
      <c r="AH375">
        <v>2</v>
      </c>
      <c r="AI375">
        <v>31893338</v>
      </c>
      <c r="AJ375">
        <v>399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ht="12.75">
      <c r="A376">
        <f>ROW(Source!A234)</f>
        <v>234</v>
      </c>
      <c r="B376">
        <v>31893347</v>
      </c>
      <c r="C376">
        <v>31893335</v>
      </c>
      <c r="D376">
        <v>27441327</v>
      </c>
      <c r="E376">
        <v>1</v>
      </c>
      <c r="F376">
        <v>1</v>
      </c>
      <c r="G376">
        <v>1</v>
      </c>
      <c r="H376">
        <v>2</v>
      </c>
      <c r="I376" t="s">
        <v>391</v>
      </c>
      <c r="J376" t="s">
        <v>392</v>
      </c>
      <c r="K376" t="s">
        <v>393</v>
      </c>
      <c r="L376">
        <v>1368</v>
      </c>
      <c r="N376">
        <v>1011</v>
      </c>
      <c r="O376" t="s">
        <v>382</v>
      </c>
      <c r="P376" t="s">
        <v>382</v>
      </c>
      <c r="Q376">
        <v>1</v>
      </c>
      <c r="X376">
        <v>2.47</v>
      </c>
      <c r="Y376">
        <v>0</v>
      </c>
      <c r="Z376">
        <v>93.37</v>
      </c>
      <c r="AA376">
        <v>11.69</v>
      </c>
      <c r="AB376">
        <v>0</v>
      </c>
      <c r="AC376">
        <v>0</v>
      </c>
      <c r="AD376">
        <v>1</v>
      </c>
      <c r="AE376">
        <v>0</v>
      </c>
      <c r="AG376">
        <v>2.47</v>
      </c>
      <c r="AH376">
        <v>2</v>
      </c>
      <c r="AI376">
        <v>31893339</v>
      </c>
      <c r="AJ376">
        <v>400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ht="12.75">
      <c r="A377">
        <f>ROW(Source!A234)</f>
        <v>234</v>
      </c>
      <c r="B377">
        <v>31893348</v>
      </c>
      <c r="C377">
        <v>31893335</v>
      </c>
      <c r="D377">
        <v>27377050</v>
      </c>
      <c r="E377">
        <v>1</v>
      </c>
      <c r="F377">
        <v>1</v>
      </c>
      <c r="G377">
        <v>1</v>
      </c>
      <c r="H377">
        <v>3</v>
      </c>
      <c r="I377" t="s">
        <v>448</v>
      </c>
      <c r="J377" t="s">
        <v>449</v>
      </c>
      <c r="K377" t="s">
        <v>450</v>
      </c>
      <c r="L377">
        <v>1348</v>
      </c>
      <c r="N377">
        <v>1009</v>
      </c>
      <c r="O377" t="s">
        <v>83</v>
      </c>
      <c r="P377" t="s">
        <v>83</v>
      </c>
      <c r="Q377">
        <v>1000</v>
      </c>
      <c r="X377">
        <v>0.035</v>
      </c>
      <c r="Y377">
        <v>6024.94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0</v>
      </c>
      <c r="AF377" t="s">
        <v>293</v>
      </c>
      <c r="AG377">
        <v>0</v>
      </c>
      <c r="AH377">
        <v>2</v>
      </c>
      <c r="AI377">
        <v>31893340</v>
      </c>
      <c r="AJ377">
        <v>401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ht="12.75">
      <c r="A378">
        <f>ROW(Source!A234)</f>
        <v>234</v>
      </c>
      <c r="B378">
        <v>31893349</v>
      </c>
      <c r="C378">
        <v>31893335</v>
      </c>
      <c r="D378">
        <v>27378576</v>
      </c>
      <c r="E378">
        <v>1</v>
      </c>
      <c r="F378">
        <v>1</v>
      </c>
      <c r="G378">
        <v>1</v>
      </c>
      <c r="H378">
        <v>3</v>
      </c>
      <c r="I378" t="s">
        <v>394</v>
      </c>
      <c r="J378" t="s">
        <v>395</v>
      </c>
      <c r="K378" t="s">
        <v>396</v>
      </c>
      <c r="L378">
        <v>1348</v>
      </c>
      <c r="N378">
        <v>1009</v>
      </c>
      <c r="O378" t="s">
        <v>83</v>
      </c>
      <c r="P378" t="s">
        <v>83</v>
      </c>
      <c r="Q378">
        <v>1000</v>
      </c>
      <c r="X378">
        <v>0.012</v>
      </c>
      <c r="Y378">
        <v>12050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0</v>
      </c>
      <c r="AF378" t="s">
        <v>293</v>
      </c>
      <c r="AG378">
        <v>0</v>
      </c>
      <c r="AH378">
        <v>2</v>
      </c>
      <c r="AI378">
        <v>31893341</v>
      </c>
      <c r="AJ378">
        <v>402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ht="12.75">
      <c r="A379">
        <f>ROW(Source!A234)</f>
        <v>234</v>
      </c>
      <c r="B379">
        <v>31893350</v>
      </c>
      <c r="C379">
        <v>31893335</v>
      </c>
      <c r="D379">
        <v>27393828</v>
      </c>
      <c r="E379">
        <v>1</v>
      </c>
      <c r="F379">
        <v>1</v>
      </c>
      <c r="G379">
        <v>1</v>
      </c>
      <c r="H379">
        <v>3</v>
      </c>
      <c r="I379" t="s">
        <v>562</v>
      </c>
      <c r="J379" t="s">
        <v>563</v>
      </c>
      <c r="K379" t="s">
        <v>564</v>
      </c>
      <c r="L379">
        <v>1301</v>
      </c>
      <c r="N379">
        <v>1003</v>
      </c>
      <c r="O379" t="s">
        <v>221</v>
      </c>
      <c r="P379" t="s">
        <v>221</v>
      </c>
      <c r="Q379">
        <v>1</v>
      </c>
      <c r="X379">
        <v>400</v>
      </c>
      <c r="Y379">
        <v>2.94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293</v>
      </c>
      <c r="AG379">
        <v>0</v>
      </c>
      <c r="AH379">
        <v>2</v>
      </c>
      <c r="AI379">
        <v>31893342</v>
      </c>
      <c r="AJ379">
        <v>404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ht="12.75">
      <c r="A380">
        <f>ROW(Source!A234)</f>
        <v>234</v>
      </c>
      <c r="B380">
        <v>31893351</v>
      </c>
      <c r="C380">
        <v>31893335</v>
      </c>
      <c r="D380">
        <v>27393857</v>
      </c>
      <c r="E380">
        <v>1</v>
      </c>
      <c r="F380">
        <v>1</v>
      </c>
      <c r="G380">
        <v>1</v>
      </c>
      <c r="H380">
        <v>3</v>
      </c>
      <c r="I380" t="s">
        <v>577</v>
      </c>
      <c r="J380" t="s">
        <v>578</v>
      </c>
      <c r="K380" t="s">
        <v>579</v>
      </c>
      <c r="L380">
        <v>1354</v>
      </c>
      <c r="N380">
        <v>1010</v>
      </c>
      <c r="O380" t="s">
        <v>55</v>
      </c>
      <c r="P380" t="s">
        <v>55</v>
      </c>
      <c r="Q380">
        <v>1</v>
      </c>
      <c r="X380">
        <v>100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 t="s">
        <v>293</v>
      </c>
      <c r="AG380">
        <v>0</v>
      </c>
      <c r="AH380">
        <v>3</v>
      </c>
      <c r="AI380">
        <v>-1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2018-03-21T09:49:47Z</cp:lastPrinted>
  <dcterms:modified xsi:type="dcterms:W3CDTF">2018-03-21T09:49:52Z</dcterms:modified>
  <cp:category/>
  <cp:version/>
  <cp:contentType/>
  <cp:contentStatus/>
</cp:coreProperties>
</file>